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3"/>
  </bookViews>
  <sheets>
    <sheet name="List1" sheetId="1" r:id="rId1"/>
    <sheet name="příjmy 2011" sheetId="2" r:id="rId2"/>
    <sheet name="výdaje 2011" sheetId="3" r:id="rId3"/>
    <sheet name="financování 2011" sheetId="4" r:id="rId4"/>
  </sheets>
  <definedNames/>
  <calcPr fullCalcOnLoad="1"/>
</workbook>
</file>

<file path=xl/comments3.xml><?xml version="1.0" encoding="utf-8"?>
<comments xmlns="http://schemas.openxmlformats.org/spreadsheetml/2006/main">
  <authors>
    <author>Helena Kredbov?</author>
  </authors>
  <commentList>
    <comment ref="E1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<sst xmlns="http://schemas.openxmlformats.org/spreadsheetml/2006/main" count="224" uniqueCount="206">
  <si>
    <t>§</t>
  </si>
  <si>
    <t>pol.</t>
  </si>
  <si>
    <t>text</t>
  </si>
  <si>
    <t>DPH</t>
  </si>
  <si>
    <t>DP právnických osob</t>
  </si>
  <si>
    <t>DP PO - obec</t>
  </si>
  <si>
    <t>správní popl., hrací automaty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</si>
  <si>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</si>
  <si>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</si>
  <si>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</si>
  <si>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</si>
  <si>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</si>
  <si>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</si>
  <si>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slavnosti</t>
  </si>
  <si>
    <t>Chrastavské listy</t>
  </si>
  <si>
    <t>vstupné muzeum,prodeje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</si>
  <si>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</si>
  <si>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</si>
  <si>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</si>
  <si>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</si>
  <si>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</si>
  <si>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</si>
  <si>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</si>
  <si>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</si>
  <si>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</si>
  <si>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dotace státní správa</t>
  </si>
  <si>
    <t>dotace školství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</si>
  <si>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</si>
  <si>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</si>
  <si>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</si>
  <si>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</si>
  <si>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</si>
  <si>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</si>
  <si>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</si>
  <si>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</si>
  <si>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</si>
  <si>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</si>
  <si>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</si>
  <si>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</si>
  <si>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</si>
  <si>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</si>
  <si>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</si>
  <si>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</si>
  <si>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</si>
  <si>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</si>
  <si>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</si>
  <si>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</si>
  <si>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</si>
  <si>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obřadní síň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</si>
  <si>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</si>
  <si>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</si>
  <si>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</si>
  <si>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</si>
  <si>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</si>
  <si>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</si>
  <si>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</si>
  <si>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</si>
  <si>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</si>
  <si>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</si>
  <si>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</si>
  <si>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</si>
  <si>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0328 domovní správa</t>
  </si>
  <si>
    <t>Běžné výdaje celkem</t>
  </si>
  <si>
    <t>Kapitálové výdaje celkem</t>
  </si>
  <si>
    <t xml:space="preserve">                                                         běžné výdaje</t>
  </si>
  <si>
    <t>fond rozvoje bydlení</t>
  </si>
  <si>
    <t>příjmy</t>
  </si>
  <si>
    <t>výdaje</t>
  </si>
  <si>
    <t>financování</t>
  </si>
  <si>
    <t>výdaje bydlení, kom. služby</t>
  </si>
  <si>
    <t>daň z příjmu fyzických osob z kap. výnosů</t>
  </si>
  <si>
    <t>splátky půjček od obyvatelstva /FRB/</t>
  </si>
  <si>
    <t>hasiči - muzeum /vstupné/,dary</t>
  </si>
  <si>
    <t>příjmy les</t>
  </si>
  <si>
    <t xml:space="preserve">Vlastní příjmy celkem   </t>
  </si>
  <si>
    <t xml:space="preserve">Dotace celkem  </t>
  </si>
  <si>
    <t xml:space="preserve">Příjmy celkem </t>
  </si>
  <si>
    <t>volby do zastupitelstva</t>
  </si>
  <si>
    <t>vypoř. minulých let</t>
  </si>
  <si>
    <t xml:space="preserve">Výdaje celkem </t>
  </si>
  <si>
    <t>3722+9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</si>
  <si>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</si>
  <si>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</si>
  <si>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</si>
  <si>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</si>
  <si>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</si>
  <si>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</si>
  <si>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</si>
  <si>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</si>
  <si>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dary obyvatelstvu</t>
  </si>
  <si>
    <t>6 % výtěžek z automatů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</si>
  <si>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</si>
  <si>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</si>
  <si>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</si>
  <si>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</si>
  <si>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</si>
  <si>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</si>
  <si>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 xml:space="preserve">0604 správa </t>
  </si>
  <si>
    <t>veterinární péče</t>
  </si>
  <si>
    <t>výdaje na veterinární péči</t>
  </si>
  <si>
    <t>čtenářské poplatky</t>
  </si>
  <si>
    <t>0606 DPN, DPPO - obec</t>
  </si>
  <si>
    <t>fond skládky</t>
  </si>
  <si>
    <t>0332 technická správa</t>
  </si>
  <si>
    <t>prodej družstevních podílů</t>
  </si>
  <si>
    <t>Lidový dům</t>
  </si>
  <si>
    <t>rozvoj sportu,kultury,zájmová činnost</t>
  </si>
  <si>
    <t>neinv. dotace a transfery(ER,MR,SMO)</t>
  </si>
  <si>
    <t xml:space="preserve">škola /nájem - byty/ </t>
  </si>
  <si>
    <t>6xxx</t>
  </si>
  <si>
    <t>ostatní příjmy, vratky transferů</t>
  </si>
  <si>
    <t>DPS - služby</t>
  </si>
  <si>
    <t>místní poplatek za provozovaný VHP</t>
  </si>
  <si>
    <t xml:space="preserve">            kapitálové výdaje</t>
  </si>
  <si>
    <t>příjmy z odpisů PO + odvody</t>
  </si>
  <si>
    <t>poplatek z ubytovací kapacity</t>
  </si>
  <si>
    <t>22,232x</t>
  </si>
  <si>
    <t>příjmy z prodeje akcií</t>
  </si>
  <si>
    <t>znečištění ovzd., odvod za odnětí půdy</t>
  </si>
  <si>
    <t>- 3 -</t>
  </si>
  <si>
    <t xml:space="preserve">výnosy ORM </t>
  </si>
  <si>
    <t>0329 neobsazené byty</t>
  </si>
  <si>
    <t>4xxx</t>
  </si>
  <si>
    <t>grant</t>
  </si>
  <si>
    <t>dary zájmovým spolkům na mimořádné akce</t>
  </si>
  <si>
    <t>podpora sportovní a kulturní činnosti</t>
  </si>
  <si>
    <t>správa- náklady řízení, ostatní služby</t>
  </si>
  <si>
    <t>přijaté úroky</t>
  </si>
  <si>
    <t>3399/3419</t>
  </si>
  <si>
    <t>Partnerská města</t>
  </si>
  <si>
    <t>územní plán</t>
  </si>
  <si>
    <t>příjmy z nájemného Nádražní + Bílokostelecká</t>
  </si>
  <si>
    <t>snížení příjmů o odvod podílu IMSTAV Group</t>
  </si>
  <si>
    <t>0328 domovní správa Nádražní, Bílokosteleká</t>
  </si>
  <si>
    <t>soc. dávky - příspěvek na živobytí</t>
  </si>
  <si>
    <t>soc. dávky - doplatek na bydlení</t>
  </si>
  <si>
    <t>soc. dávky - mimořádná okamžitá pomoc</t>
  </si>
  <si>
    <t>osadní výbor Andělská Hora</t>
  </si>
  <si>
    <t>osadní výbor Vítkov</t>
  </si>
  <si>
    <t xml:space="preserve">- 2 -   </t>
  </si>
  <si>
    <t>prodej pozemků</t>
  </si>
  <si>
    <t xml:space="preserve">prodej nemovitostí  </t>
  </si>
  <si>
    <t>dotace od obcí /žáci,přestupky,DPS/ Stráž</t>
  </si>
  <si>
    <t>dar - Římskokatolická farnost, Oblastní charita</t>
  </si>
  <si>
    <t>ostatní činnost v kultuře</t>
  </si>
  <si>
    <t>fond rezerv - spoluúčast dotačních titulů</t>
  </si>
  <si>
    <t xml:space="preserve">fond rezerv - jiné účely </t>
  </si>
  <si>
    <t xml:space="preserve">sociální dávky + služby + veř. služba </t>
  </si>
  <si>
    <t>1332,34,35</t>
  </si>
  <si>
    <t>prostředky minulých let správa nemovitostí MBD</t>
  </si>
  <si>
    <t>tříděný odpad Ecokom + skládka</t>
  </si>
  <si>
    <t xml:space="preserve">kontokorentní úvěr VB - předfinancování RTN </t>
  </si>
  <si>
    <t>investiční úvěr VB - investiční úvěr RTN</t>
  </si>
  <si>
    <t>projekt revitalizace hřbitova (dotace 1250, vl. pr. 250)</t>
  </si>
  <si>
    <t>dotace EU+SR projekt RTN terminál</t>
  </si>
  <si>
    <t>kontokor. úvěr - předfinancování RTN - splátka</t>
  </si>
  <si>
    <t>investiční úvěr VB - investiční úvěr RTN - splátka</t>
  </si>
  <si>
    <t>těžební činnost - les</t>
  </si>
  <si>
    <t xml:space="preserve">Fond mikroprojektů </t>
  </si>
  <si>
    <t>viz rozpis investiční plán</t>
  </si>
  <si>
    <t>- 4 -</t>
  </si>
  <si>
    <t>Společenský klub(SK,kino,knihovny,muzeum)</t>
  </si>
  <si>
    <t>Führichův dům - oprava (ČR-PL přeshraniční spolupráce)</t>
  </si>
  <si>
    <t>mikroprojekty ČR - Polsko</t>
  </si>
  <si>
    <t xml:space="preserve">volby - Parlament ČR </t>
  </si>
  <si>
    <t>sbor dobrovolných hasičů Chrastava, Vítkov</t>
  </si>
  <si>
    <t xml:space="preserve">dotace na VPP úřad práce  </t>
  </si>
  <si>
    <t>povodně</t>
  </si>
  <si>
    <t>pojistné náhrady</t>
  </si>
  <si>
    <t>správa - pokuty</t>
  </si>
  <si>
    <t>povodně - vyplacené dary</t>
  </si>
  <si>
    <t>povodně - dohody (OON)</t>
  </si>
  <si>
    <t>povodně - záchranné a likvidační práce</t>
  </si>
  <si>
    <t xml:space="preserve">dotace MMR - UZ 17011 povodně </t>
  </si>
  <si>
    <t>povodně - UZ 17011 - dotace MMR - domácnosti</t>
  </si>
  <si>
    <t xml:space="preserve">Spartak Chrastava + AVZO TSČ ČR + ČZS </t>
  </si>
  <si>
    <t>dotace-ERDF + SR na muzeum a FD</t>
  </si>
  <si>
    <t>fond kotelen   (26+518-500) (362+1022-1000)</t>
  </si>
  <si>
    <t>dotace od obcí - povodně</t>
  </si>
  <si>
    <t>dotace KÚLK - les</t>
  </si>
  <si>
    <t>dotace KÚLK - dotace pro školy</t>
  </si>
  <si>
    <t>přijaté dary - povodně (pro postižené)</t>
  </si>
  <si>
    <t>přijaté dary - povodně (pro město)</t>
  </si>
  <si>
    <t>investiční dary - povodně</t>
  </si>
  <si>
    <t>provizorium 2011</t>
  </si>
  <si>
    <t xml:space="preserve">provizorium 2011 </t>
  </si>
  <si>
    <t>SYNER - splátky dodav. úvěr - škola</t>
  </si>
  <si>
    <t>splátky úvěr VB CZ a.s. - radnice</t>
  </si>
  <si>
    <t>splátka úvěru VB CZ, a.s.- refinancování DPS</t>
  </si>
  <si>
    <t>…………………………………………..</t>
  </si>
  <si>
    <t>Ing. Michael Canov</t>
  </si>
  <si>
    <t>starosta</t>
  </si>
  <si>
    <t>Chrastavské slavnosti (+ dar Pedersen)</t>
  </si>
  <si>
    <t>schválený rozpočet 2011</t>
  </si>
  <si>
    <t xml:space="preserve">schválený rozpočet 2011 </t>
  </si>
  <si>
    <t xml:space="preserve">Příjmy - 1. změna rozpočtu 2011  </t>
  </si>
  <si>
    <t>1. změna rozpočtu 2011</t>
  </si>
  <si>
    <t xml:space="preserve">Výdaje - 1. změna rozpočtu 2011 </t>
  </si>
  <si>
    <t>ZM 11.4.2011</t>
  </si>
  <si>
    <t xml:space="preserve">1. změna rozpočtu 2011 </t>
  </si>
  <si>
    <t>Financování - 1. změna rozpočtu 2011</t>
  </si>
  <si>
    <t>dotace KÚLK - povodně</t>
  </si>
  <si>
    <t>0404 DPS, klub důchodců</t>
  </si>
  <si>
    <t>sčítání lidu</t>
  </si>
  <si>
    <t xml:space="preserve">8 bytových jednotek 117D516000005 </t>
  </si>
  <si>
    <t>předkládá: HFO 12.4.2011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</si>
</sst>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2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u val="single"/>
      <sz val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9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1" fillId="5" borderId="2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2" fillId="0" borderId="9" xfId="0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5" fillId="0" borderId="22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6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7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2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9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1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19" xfId="0" applyFont="1" applyBorder="1" applyAlignment="1">
      <alignment/>
    </xf>
    <xf numFmtId="0" fontId="0" fillId="0" borderId="9" xfId="0" applyFill="1" applyBorder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2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" fillId="5" borderId="23" xfId="0" applyFont="1" applyFill="1" applyBorder="1" applyAlignment="1">
      <alignment/>
    </xf>
    <xf numFmtId="0" fontId="1" fillId="4" borderId="3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13" fillId="0" borderId="9" xfId="0" applyFont="1" applyBorder="1" applyAlignment="1">
      <alignment wrapText="1"/>
    </xf>
    <xf numFmtId="0" fontId="0" fillId="0" borderId="22" xfId="0" applyFont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22" xfId="0" applyFont="1" applyFill="1" applyBorder="1" applyAlignment="1">
      <alignment horizontal="right"/>
    </xf>
    <xf numFmtId="0" fontId="0" fillId="0" borderId="1" xfId="0" applyBorder="1" applyAlignment="1">
      <alignment horizontal="center" textRotation="90"/>
    </xf>
    <xf numFmtId="0" fontId="0" fillId="0" borderId="32" xfId="0" applyBorder="1" applyAlignment="1">
      <alignment/>
    </xf>
    <xf numFmtId="0" fontId="0" fillId="0" borderId="33" xfId="0" applyFont="1" applyBorder="1" applyAlignment="1">
      <alignment horizontal="center" textRotation="90"/>
    </xf>
    <xf numFmtId="0" fontId="0" fillId="0" borderId="33" xfId="0" applyBorder="1" applyAlignment="1">
      <alignment horizontal="center" textRotation="90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Border="1" applyAlignment="1">
      <alignment horizontal="right"/>
    </xf>
    <xf numFmtId="0" fontId="2" fillId="5" borderId="29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19" xfId="0" applyFont="1" applyBorder="1" applyAlignment="1">
      <alignment horizontal="center" textRotation="90"/>
    </xf>
    <xf numFmtId="0" fontId="0" fillId="0" borderId="19" xfId="0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19" xfId="0" applyBorder="1" applyAlignment="1">
      <alignment horizontal="center" textRotation="90"/>
    </xf>
    <xf numFmtId="0" fontId="0" fillId="0" borderId="19" xfId="0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38" xfId="0" applyBorder="1" applyAlignment="1">
      <alignment textRotation="90"/>
    </xf>
    <xf numFmtId="0" fontId="2" fillId="2" borderId="29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39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5" fillId="0" borderId="19" xfId="0" applyFont="1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center" textRotation="90"/>
    </xf>
    <xf numFmtId="0" fontId="0" fillId="0" borderId="19" xfId="0" applyFill="1" applyBorder="1" applyAlignment="1">
      <alignment/>
    </xf>
    <xf numFmtId="0" fontId="1" fillId="4" borderId="28" xfId="0" applyFont="1" applyFill="1" applyBorder="1" applyAlignment="1">
      <alignment/>
    </xf>
    <xf numFmtId="0" fontId="0" fillId="0" borderId="20" xfId="0" applyBorder="1" applyAlignment="1">
      <alignment/>
    </xf>
    <xf numFmtId="0" fontId="1" fillId="5" borderId="38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45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7" xfId="0" applyBorder="1" applyAlignment="1">
      <alignment/>
    </xf>
    <xf numFmtId="0" fontId="12" fillId="0" borderId="34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2" fillId="0" borderId="49" xfId="0" applyFont="1" applyFill="1" applyBorder="1" applyAlignment="1">
      <alignment vertical="center"/>
    </xf>
    <xf numFmtId="0" fontId="12" fillId="0" borderId="35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" fillId="2" borderId="38" xfId="0" applyFont="1" applyFill="1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workbookViewId="0" topLeftCell="D1">
      <pane xSplit="4" ySplit="3" topLeftCell="H52" activePane="bottomRight" state="frozen"/>
      <selection pane="topLeft" activeCell="D1" sqref="D1"/>
      <selection pane="topRight" activeCell="H1" sqref="H1"/>
      <selection pane="bottomLeft" activeCell="D4" sqref="D4"/>
      <selection pane="bottomRight" activeCell="Q37" sqref="Q37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10" customWidth="1"/>
    <col min="5" max="6" width="9.125" style="1" customWidth="1"/>
    <col min="7" max="7" width="38.375" style="0" customWidth="1"/>
    <col min="8" max="8" width="15.875" style="0" customWidth="1"/>
    <col min="9" max="9" width="16.625" style="0" customWidth="1"/>
    <col min="10" max="10" width="17.375" style="0" customWidth="1"/>
  </cols>
  <sheetData>
    <row r="1" spans="1:7" ht="12.75">
      <c r="A1" s="35"/>
      <c r="B1" s="17"/>
      <c r="C1" s="17"/>
      <c r="D1" s="36"/>
      <c r="E1" s="37"/>
      <c r="G1" s="128"/>
    </row>
    <row r="2" spans="1:10" ht="16.5" thickBot="1">
      <c r="A2" s="152" t="s">
        <v>195</v>
      </c>
      <c r="B2" s="153"/>
      <c r="C2" s="153"/>
      <c r="D2" s="153"/>
      <c r="E2" s="153"/>
      <c r="F2" s="153"/>
      <c r="G2" s="154"/>
      <c r="H2" s="158" t="s">
        <v>198</v>
      </c>
      <c r="I2" s="158"/>
      <c r="J2" s="158"/>
    </row>
    <row r="3" spans="1:10" ht="53.25" customHeight="1" thickBot="1">
      <c r="A3" s="66"/>
      <c r="B3" s="18"/>
      <c r="C3" s="130"/>
      <c r="D3" s="132" t="s">
        <v>32</v>
      </c>
      <c r="E3" s="20" t="s">
        <v>1</v>
      </c>
      <c r="F3" s="20" t="s">
        <v>0</v>
      </c>
      <c r="G3" s="20" t="s">
        <v>2</v>
      </c>
      <c r="H3" s="82" t="s">
        <v>184</v>
      </c>
      <c r="I3" s="82" t="s">
        <v>193</v>
      </c>
      <c r="J3" s="82" t="s">
        <v>196</v>
      </c>
    </row>
    <row r="4" spans="1:10" ht="14.25" customHeight="1">
      <c r="A4" s="173" t="s">
        <v>41</v>
      </c>
      <c r="B4" s="162" t="s">
        <v>40</v>
      </c>
      <c r="C4" s="150" t="s">
        <v>38</v>
      </c>
      <c r="D4" s="133">
        <v>1</v>
      </c>
      <c r="E4" s="62">
        <v>1111</v>
      </c>
      <c r="F4" s="62"/>
      <c r="G4" s="65" t="s">
        <v>36</v>
      </c>
      <c r="H4" s="105">
        <v>10000</v>
      </c>
      <c r="I4" s="105">
        <v>10000</v>
      </c>
      <c r="J4" s="134">
        <v>10000</v>
      </c>
    </row>
    <row r="5" spans="1:10" ht="12.75">
      <c r="A5" s="174"/>
      <c r="B5" s="163"/>
      <c r="C5" s="165"/>
      <c r="D5" s="135">
        <v>2</v>
      </c>
      <c r="E5" s="11">
        <v>1112</v>
      </c>
      <c r="F5" s="11"/>
      <c r="G5" s="2" t="s">
        <v>37</v>
      </c>
      <c r="H5" s="43">
        <v>1300</v>
      </c>
      <c r="I5" s="43">
        <v>1300</v>
      </c>
      <c r="J5" s="43">
        <v>1300</v>
      </c>
    </row>
    <row r="6" spans="1:10" ht="12.75">
      <c r="A6" s="174"/>
      <c r="B6" s="163"/>
      <c r="C6" s="165"/>
      <c r="D6" s="135">
        <v>3</v>
      </c>
      <c r="E6" s="11">
        <v>1113</v>
      </c>
      <c r="F6" s="11"/>
      <c r="G6" s="2" t="s">
        <v>70</v>
      </c>
      <c r="H6" s="43">
        <v>800</v>
      </c>
      <c r="I6" s="43">
        <v>800</v>
      </c>
      <c r="J6" s="43">
        <v>800</v>
      </c>
    </row>
    <row r="7" spans="1:10" ht="12.75">
      <c r="A7" s="174"/>
      <c r="B7" s="163"/>
      <c r="C7" s="165"/>
      <c r="D7" s="135">
        <v>4</v>
      </c>
      <c r="E7" s="11">
        <v>1211</v>
      </c>
      <c r="F7" s="11"/>
      <c r="G7" s="2" t="s">
        <v>3</v>
      </c>
      <c r="H7" s="43">
        <v>20500</v>
      </c>
      <c r="I7" s="43">
        <v>20500</v>
      </c>
      <c r="J7" s="43">
        <v>20500</v>
      </c>
    </row>
    <row r="8" spans="1:10" ht="12.75">
      <c r="A8" s="174"/>
      <c r="B8" s="163"/>
      <c r="C8" s="165"/>
      <c r="D8" s="135">
        <v>5</v>
      </c>
      <c r="E8" s="11">
        <v>1121</v>
      </c>
      <c r="F8" s="11"/>
      <c r="G8" s="2" t="s">
        <v>4</v>
      </c>
      <c r="H8" s="43">
        <v>10000</v>
      </c>
      <c r="I8" s="43">
        <v>10000</v>
      </c>
      <c r="J8" s="43">
        <v>10000</v>
      </c>
    </row>
    <row r="9" spans="1:10" ht="12.75">
      <c r="A9" s="174"/>
      <c r="B9" s="163"/>
      <c r="C9" s="165"/>
      <c r="D9" s="135">
        <v>6</v>
      </c>
      <c r="E9" s="11">
        <v>1122</v>
      </c>
      <c r="F9" s="11"/>
      <c r="G9" s="5" t="s">
        <v>5</v>
      </c>
      <c r="H9" s="43">
        <v>3000</v>
      </c>
      <c r="I9" s="43">
        <v>3000</v>
      </c>
      <c r="J9" s="43">
        <v>3000</v>
      </c>
    </row>
    <row r="10" spans="1:10" ht="12.75">
      <c r="A10" s="174"/>
      <c r="B10" s="163"/>
      <c r="C10" s="165"/>
      <c r="D10" s="135">
        <v>7</v>
      </c>
      <c r="E10" s="81" t="s">
        <v>148</v>
      </c>
      <c r="F10" s="11"/>
      <c r="G10" s="2" t="s">
        <v>118</v>
      </c>
      <c r="H10" s="44">
        <v>1</v>
      </c>
      <c r="I10" s="44">
        <v>1</v>
      </c>
      <c r="J10" s="44">
        <v>1</v>
      </c>
    </row>
    <row r="11" spans="1:10" ht="12.75">
      <c r="A11" s="174"/>
      <c r="B11" s="163"/>
      <c r="C11" s="165"/>
      <c r="D11" s="135">
        <v>8</v>
      </c>
      <c r="E11" s="11">
        <v>1337</v>
      </c>
      <c r="F11" s="11"/>
      <c r="G11" s="2" t="s">
        <v>7</v>
      </c>
      <c r="H11" s="43">
        <v>3000</v>
      </c>
      <c r="I11" s="43">
        <v>3000</v>
      </c>
      <c r="J11" s="43">
        <v>3000</v>
      </c>
    </row>
    <row r="12" spans="1:10" ht="12.75">
      <c r="A12" s="174"/>
      <c r="B12" s="163"/>
      <c r="C12" s="165"/>
      <c r="D12" s="135">
        <v>9</v>
      </c>
      <c r="E12" s="11">
        <v>1341</v>
      </c>
      <c r="F12" s="11"/>
      <c r="G12" s="2" t="s">
        <v>8</v>
      </c>
      <c r="H12" s="44">
        <v>240</v>
      </c>
      <c r="I12" s="44">
        <v>240</v>
      </c>
      <c r="J12" s="44">
        <v>240</v>
      </c>
    </row>
    <row r="13" spans="1:10" ht="12.75" customHeight="1">
      <c r="A13" s="174"/>
      <c r="B13" s="163"/>
      <c r="C13" s="165"/>
      <c r="D13" s="135">
        <v>10</v>
      </c>
      <c r="E13" s="11">
        <v>1343</v>
      </c>
      <c r="F13" s="11"/>
      <c r="G13" s="2" t="s">
        <v>9</v>
      </c>
      <c r="H13" s="43">
        <v>30</v>
      </c>
      <c r="I13" s="43">
        <v>30</v>
      </c>
      <c r="J13" s="43">
        <v>30</v>
      </c>
    </row>
    <row r="14" spans="1:10" ht="12.75">
      <c r="A14" s="174"/>
      <c r="B14" s="163"/>
      <c r="C14" s="165"/>
      <c r="D14" s="135">
        <v>11</v>
      </c>
      <c r="E14" s="11">
        <v>1344</v>
      </c>
      <c r="F14" s="11"/>
      <c r="G14" s="2" t="s">
        <v>10</v>
      </c>
      <c r="H14" s="43">
        <v>5</v>
      </c>
      <c r="I14" s="43">
        <v>5</v>
      </c>
      <c r="J14" s="43">
        <v>5</v>
      </c>
    </row>
    <row r="15" spans="1:10" ht="12.75">
      <c r="A15" s="174"/>
      <c r="B15" s="163"/>
      <c r="C15" s="165"/>
      <c r="D15" s="135">
        <v>12</v>
      </c>
      <c r="E15" s="11">
        <v>1345</v>
      </c>
      <c r="F15" s="11"/>
      <c r="G15" s="2" t="s">
        <v>115</v>
      </c>
      <c r="H15" s="43">
        <v>50</v>
      </c>
      <c r="I15" s="43">
        <v>50</v>
      </c>
      <c r="J15" s="43">
        <v>50</v>
      </c>
    </row>
    <row r="16" spans="1:10" ht="12.75">
      <c r="A16" s="174"/>
      <c r="B16" s="163"/>
      <c r="C16" s="165"/>
      <c r="D16" s="135">
        <v>13</v>
      </c>
      <c r="E16" s="11">
        <v>1347</v>
      </c>
      <c r="F16" s="11"/>
      <c r="G16" s="2" t="s">
        <v>112</v>
      </c>
      <c r="H16" s="43">
        <v>200</v>
      </c>
      <c r="I16" s="43">
        <v>200</v>
      </c>
      <c r="J16" s="43">
        <v>200</v>
      </c>
    </row>
    <row r="17" spans="1:10" ht="12.75">
      <c r="A17" s="174"/>
      <c r="B17" s="163"/>
      <c r="C17" s="165"/>
      <c r="D17" s="135">
        <v>14</v>
      </c>
      <c r="E17" s="11">
        <v>1351</v>
      </c>
      <c r="F17" s="11"/>
      <c r="G17" s="2" t="s">
        <v>90</v>
      </c>
      <c r="H17" s="43">
        <v>100</v>
      </c>
      <c r="I17" s="43">
        <v>100</v>
      </c>
      <c r="J17" s="43">
        <v>100</v>
      </c>
    </row>
    <row r="18" spans="1:10" ht="12.75">
      <c r="A18" s="174"/>
      <c r="B18" s="163"/>
      <c r="C18" s="165"/>
      <c r="D18" s="135">
        <v>15</v>
      </c>
      <c r="E18" s="11">
        <v>1361</v>
      </c>
      <c r="F18" s="11"/>
      <c r="G18" s="2" t="s">
        <v>6</v>
      </c>
      <c r="H18" s="43">
        <v>250</v>
      </c>
      <c r="I18" s="43">
        <v>250</v>
      </c>
      <c r="J18" s="43">
        <v>250</v>
      </c>
    </row>
    <row r="19" spans="1:10" ht="12.75">
      <c r="A19" s="174"/>
      <c r="B19" s="163"/>
      <c r="C19" s="165"/>
      <c r="D19" s="135">
        <v>16</v>
      </c>
      <c r="E19" s="11">
        <v>1511</v>
      </c>
      <c r="F19" s="11"/>
      <c r="G19" s="2" t="s">
        <v>11</v>
      </c>
      <c r="H19" s="43">
        <v>3000</v>
      </c>
      <c r="I19" s="43">
        <v>3000</v>
      </c>
      <c r="J19" s="43">
        <v>3000</v>
      </c>
    </row>
    <row r="20" spans="1:10" ht="12.75">
      <c r="A20" s="174"/>
      <c r="B20" s="163"/>
      <c r="C20" s="165"/>
      <c r="D20" s="135">
        <v>17</v>
      </c>
      <c r="E20" s="11"/>
      <c r="F20" s="11"/>
      <c r="G20" s="3" t="s">
        <v>33</v>
      </c>
      <c r="H20" s="52">
        <f>SUM(H4:H19)</f>
        <v>52476</v>
      </c>
      <c r="I20" s="52">
        <f>SUM(I4:I19)</f>
        <v>52476</v>
      </c>
      <c r="J20" s="52">
        <f>SUM(J4:J19)</f>
        <v>52476</v>
      </c>
    </row>
    <row r="21" spans="1:10" ht="12.75">
      <c r="A21" s="174"/>
      <c r="B21" s="163"/>
      <c r="C21" s="164" t="s">
        <v>39</v>
      </c>
      <c r="D21" s="135">
        <v>18</v>
      </c>
      <c r="E21" s="11"/>
      <c r="F21" s="11">
        <v>1032</v>
      </c>
      <c r="G21" s="4" t="s">
        <v>157</v>
      </c>
      <c r="H21" s="43">
        <v>500</v>
      </c>
      <c r="I21" s="120">
        <f>500-100</f>
        <v>400</v>
      </c>
      <c r="J21" s="43">
        <f>500-100</f>
        <v>400</v>
      </c>
    </row>
    <row r="22" spans="1:10" ht="12.75">
      <c r="A22" s="174"/>
      <c r="B22" s="163"/>
      <c r="C22" s="165"/>
      <c r="D22" s="135">
        <v>19</v>
      </c>
      <c r="E22" s="11"/>
      <c r="F22" s="11"/>
      <c r="G22" s="25" t="s">
        <v>73</v>
      </c>
      <c r="H22" s="53">
        <f>SUM(H21)</f>
        <v>500</v>
      </c>
      <c r="I22" s="53">
        <f>SUM(I21)</f>
        <v>400</v>
      </c>
      <c r="J22" s="53">
        <f>SUM(J21)</f>
        <v>400</v>
      </c>
    </row>
    <row r="23" spans="1:10" ht="12.75">
      <c r="A23" s="174"/>
      <c r="B23" s="163"/>
      <c r="C23" s="165"/>
      <c r="D23" s="135">
        <v>20</v>
      </c>
      <c r="E23" s="11"/>
      <c r="F23" s="11"/>
      <c r="G23" s="2"/>
      <c r="H23" s="43"/>
      <c r="I23" s="43"/>
      <c r="J23" s="43"/>
    </row>
    <row r="24" spans="1:10" ht="12.75">
      <c r="A24" s="174"/>
      <c r="B24" s="163"/>
      <c r="C24" s="165"/>
      <c r="D24" s="135">
        <v>21</v>
      </c>
      <c r="E24" s="11">
        <v>2122</v>
      </c>
      <c r="F24" s="11" t="s">
        <v>45</v>
      </c>
      <c r="G24" s="2" t="s">
        <v>114</v>
      </c>
      <c r="H24" s="43">
        <v>2114</v>
      </c>
      <c r="I24" s="43">
        <v>2114</v>
      </c>
      <c r="J24" s="43">
        <v>2114</v>
      </c>
    </row>
    <row r="25" spans="1:10" ht="12.75">
      <c r="A25" s="174"/>
      <c r="B25" s="163"/>
      <c r="C25" s="165"/>
      <c r="D25" s="135">
        <v>22</v>
      </c>
      <c r="E25" s="9">
        <v>2132</v>
      </c>
      <c r="F25" s="11">
        <v>3113.9</v>
      </c>
      <c r="G25" s="2" t="s">
        <v>108</v>
      </c>
      <c r="H25" s="43">
        <v>35</v>
      </c>
      <c r="I25" s="43">
        <v>35</v>
      </c>
      <c r="J25" s="43">
        <v>35</v>
      </c>
    </row>
    <row r="26" spans="1:10" ht="12.75">
      <c r="A26" s="174"/>
      <c r="B26" s="163"/>
      <c r="C26" s="165"/>
      <c r="D26" s="135">
        <v>23</v>
      </c>
      <c r="E26" s="9"/>
      <c r="F26" s="11"/>
      <c r="G26" s="2"/>
      <c r="H26" s="43"/>
      <c r="I26" s="43"/>
      <c r="J26" s="43"/>
    </row>
    <row r="27" spans="1:10" ht="12.75">
      <c r="A27" s="174"/>
      <c r="B27" s="163"/>
      <c r="C27" s="165"/>
      <c r="D27" s="135">
        <v>24</v>
      </c>
      <c r="E27" s="11"/>
      <c r="F27" s="11"/>
      <c r="G27" s="25" t="s">
        <v>12</v>
      </c>
      <c r="H27" s="54">
        <f>SUM(H23:H26)</f>
        <v>2149</v>
      </c>
      <c r="I27" s="54">
        <f>SUM(I23:I26)</f>
        <v>2149</v>
      </c>
      <c r="J27" s="54">
        <f>SUM(J23:J26)</f>
        <v>2149</v>
      </c>
    </row>
    <row r="28" spans="1:10" ht="12.75">
      <c r="A28" s="174"/>
      <c r="B28" s="163"/>
      <c r="C28" s="165"/>
      <c r="D28" s="135">
        <v>25</v>
      </c>
      <c r="E28" s="11"/>
      <c r="F28" s="11">
        <v>3314</v>
      </c>
      <c r="G28" s="2" t="s">
        <v>100</v>
      </c>
      <c r="H28" s="44">
        <v>30</v>
      </c>
      <c r="I28" s="44">
        <v>30</v>
      </c>
      <c r="J28" s="44">
        <v>30</v>
      </c>
    </row>
    <row r="29" spans="1:10" ht="12.75">
      <c r="A29" s="174"/>
      <c r="B29" s="163"/>
      <c r="C29" s="165"/>
      <c r="D29" s="135">
        <v>26</v>
      </c>
      <c r="E29" s="11"/>
      <c r="F29" s="11">
        <v>3315</v>
      </c>
      <c r="G29" s="2" t="s">
        <v>15</v>
      </c>
      <c r="H29" s="44">
        <v>50</v>
      </c>
      <c r="I29" s="44">
        <v>50</v>
      </c>
      <c r="J29" s="44">
        <v>50</v>
      </c>
    </row>
    <row r="30" spans="1:10" ht="12.75">
      <c r="A30" s="174"/>
      <c r="B30" s="163"/>
      <c r="C30" s="165"/>
      <c r="D30" s="135">
        <v>27</v>
      </c>
      <c r="E30" s="11"/>
      <c r="F30" s="11">
        <v>3319</v>
      </c>
      <c r="G30" s="2" t="s">
        <v>192</v>
      </c>
      <c r="H30" s="43">
        <v>175</v>
      </c>
      <c r="I30" s="120">
        <f>175+330</f>
        <v>505</v>
      </c>
      <c r="J30" s="43">
        <f>175+330</f>
        <v>505</v>
      </c>
    </row>
    <row r="31" spans="1:10" ht="12.75">
      <c r="A31" s="174"/>
      <c r="B31" s="163"/>
      <c r="C31" s="165"/>
      <c r="D31" s="135">
        <v>28</v>
      </c>
      <c r="E31" s="11"/>
      <c r="F31" s="11">
        <v>3349</v>
      </c>
      <c r="G31" s="2" t="s">
        <v>14</v>
      </c>
      <c r="H31" s="43">
        <v>140</v>
      </c>
      <c r="I31" s="43">
        <v>140</v>
      </c>
      <c r="J31" s="43">
        <v>140</v>
      </c>
    </row>
    <row r="32" spans="1:10" ht="12.75">
      <c r="A32" s="174"/>
      <c r="B32" s="163"/>
      <c r="C32" s="165"/>
      <c r="D32" s="135">
        <v>29</v>
      </c>
      <c r="E32" s="11"/>
      <c r="F32" s="11">
        <v>3392</v>
      </c>
      <c r="G32" s="2" t="s">
        <v>16</v>
      </c>
      <c r="H32" s="43">
        <v>370</v>
      </c>
      <c r="I32" s="43">
        <v>370</v>
      </c>
      <c r="J32" s="43">
        <v>370</v>
      </c>
    </row>
    <row r="33" spans="1:10" ht="12.75">
      <c r="A33" s="174"/>
      <c r="B33" s="163"/>
      <c r="C33" s="165"/>
      <c r="D33" s="135">
        <v>30</v>
      </c>
      <c r="E33" s="57"/>
      <c r="F33" s="11"/>
      <c r="G33" s="2"/>
      <c r="H33" s="44"/>
      <c r="I33" s="44"/>
      <c r="J33" s="44"/>
    </row>
    <row r="34" spans="1:10" ht="12.75">
      <c r="A34" s="174"/>
      <c r="B34" s="163"/>
      <c r="C34" s="165"/>
      <c r="D34" s="135">
        <v>31</v>
      </c>
      <c r="E34" s="11"/>
      <c r="F34" s="11"/>
      <c r="G34" s="25" t="s">
        <v>17</v>
      </c>
      <c r="H34" s="53">
        <f>SUM(H28:H33)</f>
        <v>765</v>
      </c>
      <c r="I34" s="53">
        <f>SUM(I28:I33)</f>
        <v>1095</v>
      </c>
      <c r="J34" s="53">
        <f>SUM(J28:J33)</f>
        <v>1095</v>
      </c>
    </row>
    <row r="35" spans="1:10" ht="12.75">
      <c r="A35" s="174"/>
      <c r="B35" s="163"/>
      <c r="C35" s="165"/>
      <c r="D35" s="135">
        <v>32</v>
      </c>
      <c r="E35" s="11"/>
      <c r="F35" s="11">
        <v>3612</v>
      </c>
      <c r="G35" s="83" t="s">
        <v>81</v>
      </c>
      <c r="H35" s="155">
        <v>10000</v>
      </c>
      <c r="I35" s="155">
        <v>10000</v>
      </c>
      <c r="J35" s="155">
        <v>10000</v>
      </c>
    </row>
    <row r="36" spans="1:10" ht="12.75">
      <c r="A36" s="174"/>
      <c r="B36" s="163"/>
      <c r="C36" s="165"/>
      <c r="D36" s="135">
        <v>33</v>
      </c>
      <c r="E36" s="11"/>
      <c r="F36" s="11">
        <v>3612</v>
      </c>
      <c r="G36" s="84" t="s">
        <v>131</v>
      </c>
      <c r="H36" s="156"/>
      <c r="I36" s="156"/>
      <c r="J36" s="156"/>
    </row>
    <row r="37" spans="1:10" ht="12.75">
      <c r="A37" s="174"/>
      <c r="B37" s="163"/>
      <c r="C37" s="165"/>
      <c r="D37" s="135">
        <v>34</v>
      </c>
      <c r="E37" s="11"/>
      <c r="F37" s="11">
        <v>3612</v>
      </c>
      <c r="G37" s="84" t="s">
        <v>132</v>
      </c>
      <c r="H37" s="157"/>
      <c r="I37" s="157"/>
      <c r="J37" s="157"/>
    </row>
    <row r="38" spans="1:10" ht="12.75">
      <c r="A38" s="174"/>
      <c r="B38" s="163"/>
      <c r="C38" s="165"/>
      <c r="D38" s="135">
        <v>35</v>
      </c>
      <c r="E38" s="11"/>
      <c r="F38" s="11">
        <v>3632</v>
      </c>
      <c r="G38" s="2" t="s">
        <v>18</v>
      </c>
      <c r="H38" s="43">
        <v>100</v>
      </c>
      <c r="I38" s="43">
        <v>100</v>
      </c>
      <c r="J38" s="43">
        <v>100</v>
      </c>
    </row>
    <row r="39" spans="1:10" ht="12.75">
      <c r="A39" s="174"/>
      <c r="B39" s="163"/>
      <c r="C39" s="165"/>
      <c r="D39" s="135">
        <v>36</v>
      </c>
      <c r="E39" s="11"/>
      <c r="F39" s="11">
        <v>3639</v>
      </c>
      <c r="G39" s="2" t="s">
        <v>120</v>
      </c>
      <c r="H39" s="43">
        <v>40</v>
      </c>
      <c r="I39" s="43">
        <v>40</v>
      </c>
      <c r="J39" s="43">
        <v>40</v>
      </c>
    </row>
    <row r="40" spans="1:10" ht="12.75">
      <c r="A40" s="174"/>
      <c r="B40" s="163"/>
      <c r="C40" s="165"/>
      <c r="D40" s="135">
        <v>37</v>
      </c>
      <c r="E40" s="11"/>
      <c r="F40" s="11">
        <v>3639</v>
      </c>
      <c r="G40" s="2" t="s">
        <v>95</v>
      </c>
      <c r="H40" s="47">
        <v>1022</v>
      </c>
      <c r="I40" s="47">
        <v>1022</v>
      </c>
      <c r="J40" s="47">
        <v>1022</v>
      </c>
    </row>
    <row r="41" spans="1:10" ht="12.75">
      <c r="A41" s="174"/>
      <c r="B41" s="163"/>
      <c r="C41" s="165"/>
      <c r="D41" s="135">
        <v>38</v>
      </c>
      <c r="E41" s="11"/>
      <c r="F41" s="11">
        <v>3639</v>
      </c>
      <c r="G41" s="2" t="s">
        <v>96</v>
      </c>
      <c r="H41" s="55">
        <v>445</v>
      </c>
      <c r="I41" s="55">
        <v>445</v>
      </c>
      <c r="J41" s="55">
        <v>445</v>
      </c>
    </row>
    <row r="42" spans="1:10" ht="12.75">
      <c r="A42" s="174"/>
      <c r="B42" s="163"/>
      <c r="C42" s="165"/>
      <c r="D42" s="135">
        <v>39</v>
      </c>
      <c r="E42" s="11"/>
      <c r="F42" s="11" t="s">
        <v>80</v>
      </c>
      <c r="G42" s="2" t="s">
        <v>150</v>
      </c>
      <c r="H42" s="43">
        <v>200</v>
      </c>
      <c r="I42" s="43">
        <v>200</v>
      </c>
      <c r="J42" s="43">
        <v>200</v>
      </c>
    </row>
    <row r="43" spans="1:10" ht="12.75">
      <c r="A43" s="174"/>
      <c r="B43" s="163"/>
      <c r="C43" s="165"/>
      <c r="D43" s="135">
        <v>40</v>
      </c>
      <c r="E43" s="11"/>
      <c r="F43" s="11"/>
      <c r="G43" s="25" t="s">
        <v>19</v>
      </c>
      <c r="H43" s="53">
        <f>SUM(H35:H42)</f>
        <v>11807</v>
      </c>
      <c r="I43" s="53">
        <f>SUM(I35:I42)</f>
        <v>11807</v>
      </c>
      <c r="J43" s="53">
        <f>SUM(J35:J42)</f>
        <v>11807</v>
      </c>
    </row>
    <row r="44" spans="1:10" ht="12.75">
      <c r="A44" s="174"/>
      <c r="B44" s="163"/>
      <c r="C44" s="165"/>
      <c r="D44" s="135">
        <v>41</v>
      </c>
      <c r="E44" s="11">
        <v>2212</v>
      </c>
      <c r="F44" s="11">
        <v>5311</v>
      </c>
      <c r="G44" s="2" t="s">
        <v>20</v>
      </c>
      <c r="H44" s="43">
        <v>50</v>
      </c>
      <c r="I44" s="43">
        <v>50</v>
      </c>
      <c r="J44" s="43">
        <v>50</v>
      </c>
    </row>
    <row r="45" spans="1:10" ht="12.75">
      <c r="A45" s="174"/>
      <c r="B45" s="163"/>
      <c r="C45" s="165"/>
      <c r="D45" s="135">
        <v>42</v>
      </c>
      <c r="E45" s="11">
        <v>2212</v>
      </c>
      <c r="F45" s="11">
        <v>6171</v>
      </c>
      <c r="G45" s="2" t="s">
        <v>169</v>
      </c>
      <c r="H45" s="43">
        <v>40</v>
      </c>
      <c r="I45" s="43">
        <v>40</v>
      </c>
      <c r="J45" s="43">
        <v>40</v>
      </c>
    </row>
    <row r="46" spans="1:10" ht="12.75">
      <c r="A46" s="174"/>
      <c r="B46" s="163"/>
      <c r="C46" s="165"/>
      <c r="D46" s="135">
        <v>43</v>
      </c>
      <c r="E46" s="11">
        <v>2111</v>
      </c>
      <c r="F46" s="11">
        <v>6171</v>
      </c>
      <c r="G46" s="2" t="s">
        <v>126</v>
      </c>
      <c r="H46" s="43">
        <v>20</v>
      </c>
      <c r="I46" s="43">
        <v>20</v>
      </c>
      <c r="J46" s="43">
        <v>20</v>
      </c>
    </row>
    <row r="47" spans="1:10" ht="12.75">
      <c r="A47" s="174"/>
      <c r="B47" s="163"/>
      <c r="C47" s="165"/>
      <c r="D47" s="135">
        <v>44</v>
      </c>
      <c r="E47" s="11"/>
      <c r="F47" s="11"/>
      <c r="G47" s="25" t="s">
        <v>21</v>
      </c>
      <c r="H47" s="53">
        <f>SUM(H44:H46)</f>
        <v>110</v>
      </c>
      <c r="I47" s="53">
        <f>SUM(I44:I46)</f>
        <v>110</v>
      </c>
      <c r="J47" s="53">
        <f>SUM(J44:J46)</f>
        <v>110</v>
      </c>
    </row>
    <row r="48" spans="1:10" ht="12.75">
      <c r="A48" s="174"/>
      <c r="B48" s="163"/>
      <c r="C48" s="165"/>
      <c r="D48" s="135">
        <v>45</v>
      </c>
      <c r="E48" s="11">
        <v>2111</v>
      </c>
      <c r="F48" s="11">
        <v>4314</v>
      </c>
      <c r="G48" s="4" t="s">
        <v>111</v>
      </c>
      <c r="H48" s="43">
        <v>190</v>
      </c>
      <c r="I48" s="43">
        <v>190</v>
      </c>
      <c r="J48" s="43">
        <v>190</v>
      </c>
    </row>
    <row r="49" spans="1:10" ht="12.75">
      <c r="A49" s="174"/>
      <c r="B49" s="163"/>
      <c r="C49" s="165"/>
      <c r="D49" s="135">
        <v>46</v>
      </c>
      <c r="E49" s="11"/>
      <c r="F49" s="11">
        <v>5512</v>
      </c>
      <c r="G49" s="2" t="s">
        <v>72</v>
      </c>
      <c r="H49" s="44">
        <v>10</v>
      </c>
      <c r="I49" s="44">
        <v>10</v>
      </c>
      <c r="J49" s="44">
        <v>10</v>
      </c>
    </row>
    <row r="50" spans="1:10" ht="12.75">
      <c r="A50" s="174"/>
      <c r="B50" s="163"/>
      <c r="C50" s="165"/>
      <c r="D50" s="135">
        <v>47</v>
      </c>
      <c r="E50" s="11">
        <v>2141</v>
      </c>
      <c r="F50" s="11">
        <v>6310</v>
      </c>
      <c r="G50" s="2" t="s">
        <v>127</v>
      </c>
      <c r="H50" s="43">
        <v>320</v>
      </c>
      <c r="I50" s="43">
        <v>320</v>
      </c>
      <c r="J50" s="43">
        <v>320</v>
      </c>
    </row>
    <row r="51" spans="1:10" ht="12.75">
      <c r="A51" s="174"/>
      <c r="B51" s="163"/>
      <c r="C51" s="165"/>
      <c r="D51" s="135">
        <v>48</v>
      </c>
      <c r="E51" s="11">
        <v>2322</v>
      </c>
      <c r="F51" s="11">
        <v>6171</v>
      </c>
      <c r="G51" s="2" t="s">
        <v>168</v>
      </c>
      <c r="H51" s="43">
        <v>0</v>
      </c>
      <c r="I51" s="43">
        <v>0</v>
      </c>
      <c r="J51" s="120">
        <v>1000</v>
      </c>
    </row>
    <row r="52" spans="1:10" ht="12.75">
      <c r="A52" s="174"/>
      <c r="B52" s="163"/>
      <c r="C52" s="165"/>
      <c r="D52" s="135">
        <v>49</v>
      </c>
      <c r="E52" s="11" t="s">
        <v>116</v>
      </c>
      <c r="F52" s="11" t="s">
        <v>109</v>
      </c>
      <c r="G52" s="2" t="s">
        <v>110</v>
      </c>
      <c r="H52" s="43">
        <v>0</v>
      </c>
      <c r="I52" s="43">
        <v>0</v>
      </c>
      <c r="J52" s="43">
        <v>0</v>
      </c>
    </row>
    <row r="53" spans="1:10" ht="12.75">
      <c r="A53" s="174"/>
      <c r="B53" s="163"/>
      <c r="C53" s="165"/>
      <c r="D53" s="135">
        <v>50</v>
      </c>
      <c r="E53" s="11">
        <v>2324</v>
      </c>
      <c r="F53" s="11"/>
      <c r="G53" s="2" t="s">
        <v>163</v>
      </c>
      <c r="H53" s="43">
        <v>0</v>
      </c>
      <c r="I53" s="43">
        <v>0</v>
      </c>
      <c r="J53" s="43">
        <v>0</v>
      </c>
    </row>
    <row r="54" spans="1:10" ht="12.75">
      <c r="A54" s="174"/>
      <c r="B54" s="163"/>
      <c r="C54" s="165"/>
      <c r="D54" s="135">
        <v>51</v>
      </c>
      <c r="E54" s="11">
        <v>2460</v>
      </c>
      <c r="F54" s="11"/>
      <c r="G54" s="2" t="s">
        <v>71</v>
      </c>
      <c r="H54" s="43">
        <v>12</v>
      </c>
      <c r="I54" s="43">
        <v>12</v>
      </c>
      <c r="J54" s="43">
        <v>12</v>
      </c>
    </row>
    <row r="55" spans="1:10" ht="12.75">
      <c r="A55" s="174"/>
      <c r="B55" s="163"/>
      <c r="C55" s="165"/>
      <c r="D55" s="135">
        <v>52</v>
      </c>
      <c r="E55" s="9">
        <v>2321</v>
      </c>
      <c r="F55" s="11">
        <v>5269</v>
      </c>
      <c r="G55" s="2" t="s">
        <v>181</v>
      </c>
      <c r="H55" s="43">
        <v>0</v>
      </c>
      <c r="I55" s="43">
        <v>0</v>
      </c>
      <c r="J55" s="120">
        <v>25</v>
      </c>
    </row>
    <row r="56" spans="1:10" ht="12.75">
      <c r="A56" s="174"/>
      <c r="B56" s="163"/>
      <c r="C56" s="165"/>
      <c r="D56" s="135">
        <v>53</v>
      </c>
      <c r="E56" s="11">
        <v>2321</v>
      </c>
      <c r="F56" s="11">
        <v>5269</v>
      </c>
      <c r="G56" s="2" t="s">
        <v>182</v>
      </c>
      <c r="H56" s="43">
        <v>0</v>
      </c>
      <c r="I56" s="120">
        <v>50</v>
      </c>
      <c r="J56" s="120">
        <f>50+500</f>
        <v>550</v>
      </c>
    </row>
    <row r="57" spans="1:10" ht="12.75">
      <c r="A57" s="174"/>
      <c r="B57" s="163"/>
      <c r="C57" s="165"/>
      <c r="D57" s="135">
        <v>54</v>
      </c>
      <c r="E57" s="11"/>
      <c r="F57" s="11"/>
      <c r="G57" s="25" t="s">
        <v>22</v>
      </c>
      <c r="H57" s="53">
        <f>SUM(H48:H56)</f>
        <v>532</v>
      </c>
      <c r="I57" s="53">
        <f>SUM(I48:I56)</f>
        <v>582</v>
      </c>
      <c r="J57" s="53">
        <f>SUM(J48:J56)</f>
        <v>2107</v>
      </c>
    </row>
    <row r="58" spans="1:10" ht="12.75">
      <c r="A58" s="174"/>
      <c r="B58" s="163"/>
      <c r="C58" s="165"/>
      <c r="D58" s="135">
        <v>55</v>
      </c>
      <c r="E58" s="11"/>
      <c r="F58" s="11"/>
      <c r="G58" s="3" t="s">
        <v>23</v>
      </c>
      <c r="H58" s="52">
        <f>H22+H27+H34+H43+H47+H57</f>
        <v>15863</v>
      </c>
      <c r="I58" s="52">
        <f>I22+I27+I34+I43+I47+I57</f>
        <v>16143</v>
      </c>
      <c r="J58" s="52">
        <f>J22+J27+J34+J43+J47+J57</f>
        <v>17668</v>
      </c>
    </row>
    <row r="59" spans="1:10" ht="12.75">
      <c r="A59" s="174"/>
      <c r="B59" s="163"/>
      <c r="C59" s="165"/>
      <c r="D59" s="135">
        <v>56</v>
      </c>
      <c r="E59" s="11"/>
      <c r="F59" s="11"/>
      <c r="G59" s="3" t="s">
        <v>30</v>
      </c>
      <c r="H59" s="52">
        <f>H20+H58</f>
        <v>68339</v>
      </c>
      <c r="I59" s="52">
        <f>I20+I58</f>
        <v>68619</v>
      </c>
      <c r="J59" s="52">
        <f>J20+J58</f>
        <v>70144</v>
      </c>
    </row>
    <row r="60" spans="1:10" ht="12.75" customHeight="1">
      <c r="A60" s="174"/>
      <c r="B60" s="166" t="s">
        <v>24</v>
      </c>
      <c r="C60" s="169"/>
      <c r="D60" s="135">
        <v>57</v>
      </c>
      <c r="E60" s="11">
        <v>3111</v>
      </c>
      <c r="F60" s="12">
        <v>3639</v>
      </c>
      <c r="G60" s="4" t="s">
        <v>140</v>
      </c>
      <c r="H60" s="43">
        <v>500</v>
      </c>
      <c r="I60" s="43">
        <v>500</v>
      </c>
      <c r="J60" s="43">
        <v>500</v>
      </c>
    </row>
    <row r="61" spans="1:10" ht="12.75" customHeight="1">
      <c r="A61" s="174"/>
      <c r="B61" s="170"/>
      <c r="C61" s="169"/>
      <c r="D61" s="135">
        <v>58</v>
      </c>
      <c r="E61" s="11">
        <v>3112</v>
      </c>
      <c r="F61" s="12">
        <v>3639</v>
      </c>
      <c r="G61" s="5" t="s">
        <v>141</v>
      </c>
      <c r="H61" s="43">
        <v>0</v>
      </c>
      <c r="I61" s="43">
        <v>0</v>
      </c>
      <c r="J61" s="43">
        <v>0</v>
      </c>
    </row>
    <row r="62" spans="1:10" ht="12.75" customHeight="1">
      <c r="A62" s="174"/>
      <c r="B62" s="170"/>
      <c r="C62" s="169"/>
      <c r="D62" s="135">
        <v>59</v>
      </c>
      <c r="E62" s="11">
        <v>3121</v>
      </c>
      <c r="F62" s="12"/>
      <c r="G62" s="5" t="s">
        <v>183</v>
      </c>
      <c r="H62" s="43">
        <v>0</v>
      </c>
      <c r="I62" s="43">
        <v>0</v>
      </c>
      <c r="J62" s="43">
        <v>0</v>
      </c>
    </row>
    <row r="63" spans="1:10" ht="12.75" customHeight="1">
      <c r="A63" s="174"/>
      <c r="B63" s="170"/>
      <c r="C63" s="169"/>
      <c r="D63" s="135">
        <v>60</v>
      </c>
      <c r="E63" s="11">
        <v>3202</v>
      </c>
      <c r="F63" s="12"/>
      <c r="G63" s="5" t="s">
        <v>104</v>
      </c>
      <c r="H63" s="43">
        <v>0</v>
      </c>
      <c r="I63" s="43">
        <v>0</v>
      </c>
      <c r="J63" s="43">
        <v>0</v>
      </c>
    </row>
    <row r="64" spans="1:10" ht="12.75" customHeight="1">
      <c r="A64" s="174"/>
      <c r="B64" s="170"/>
      <c r="C64" s="169"/>
      <c r="D64" s="135">
        <v>61</v>
      </c>
      <c r="E64" s="11">
        <v>3201</v>
      </c>
      <c r="F64" s="12"/>
      <c r="G64" s="5" t="s">
        <v>117</v>
      </c>
      <c r="H64" s="40">
        <v>0</v>
      </c>
      <c r="I64" s="40">
        <v>0</v>
      </c>
      <c r="J64" s="40">
        <v>0</v>
      </c>
    </row>
    <row r="65" spans="1:10" ht="12.75" customHeight="1">
      <c r="A65" s="174"/>
      <c r="B65" s="170"/>
      <c r="C65" s="169"/>
      <c r="D65" s="135">
        <v>62</v>
      </c>
      <c r="E65" s="11"/>
      <c r="F65" s="12"/>
      <c r="G65" s="6" t="s">
        <v>31</v>
      </c>
      <c r="H65" s="42">
        <f>SUM(H60:H64)</f>
        <v>500</v>
      </c>
      <c r="I65" s="42">
        <f>SUM(I60:I64)</f>
        <v>500</v>
      </c>
      <c r="J65" s="42">
        <f>SUM(J60:J64)</f>
        <v>500</v>
      </c>
    </row>
    <row r="66" spans="1:10" ht="12.75" customHeight="1" thickBot="1">
      <c r="A66" s="175"/>
      <c r="B66" s="171"/>
      <c r="C66" s="172"/>
      <c r="D66" s="136">
        <v>63</v>
      </c>
      <c r="E66" s="15"/>
      <c r="F66" s="16"/>
      <c r="G66" s="24" t="s">
        <v>74</v>
      </c>
      <c r="H66" s="45">
        <f>H59+H65</f>
        <v>68839</v>
      </c>
      <c r="I66" s="45">
        <f>I59+I65</f>
        <v>69119</v>
      </c>
      <c r="J66" s="45">
        <f>J59+J65</f>
        <v>70644</v>
      </c>
    </row>
    <row r="67" spans="1:10" ht="12.75" customHeight="1">
      <c r="A67" s="159" t="s">
        <v>29</v>
      </c>
      <c r="B67" s="162" t="s">
        <v>34</v>
      </c>
      <c r="C67" s="151"/>
      <c r="D67" s="133">
        <v>64</v>
      </c>
      <c r="E67" s="62">
        <v>4111</v>
      </c>
      <c r="F67" s="62"/>
      <c r="G67" s="63" t="s">
        <v>203</v>
      </c>
      <c r="H67" s="64">
        <v>0</v>
      </c>
      <c r="I67" s="64">
        <v>0</v>
      </c>
      <c r="J67" s="146">
        <v>33</v>
      </c>
    </row>
    <row r="68" spans="1:10" ht="12.75">
      <c r="A68" s="160"/>
      <c r="B68" s="148"/>
      <c r="C68" s="168"/>
      <c r="D68" s="135">
        <v>65</v>
      </c>
      <c r="E68" s="11">
        <v>4112</v>
      </c>
      <c r="F68" s="11"/>
      <c r="G68" s="5" t="s">
        <v>25</v>
      </c>
      <c r="H68" s="47">
        <v>4571</v>
      </c>
      <c r="I68" s="47">
        <v>4571</v>
      </c>
      <c r="J68" s="47">
        <v>4571</v>
      </c>
    </row>
    <row r="69" spans="1:10" ht="12.75">
      <c r="A69" s="160"/>
      <c r="B69" s="148"/>
      <c r="C69" s="168"/>
      <c r="D69" s="135">
        <v>66</v>
      </c>
      <c r="E69" s="11">
        <v>4112</v>
      </c>
      <c r="F69" s="11"/>
      <c r="G69" s="5" t="s">
        <v>26</v>
      </c>
      <c r="H69" s="47">
        <v>1057</v>
      </c>
      <c r="I69" s="47">
        <v>1057</v>
      </c>
      <c r="J69" s="47">
        <v>1057</v>
      </c>
    </row>
    <row r="70" spans="1:10" ht="12.75">
      <c r="A70" s="160"/>
      <c r="B70" s="148"/>
      <c r="C70" s="168"/>
      <c r="D70" s="135">
        <v>67</v>
      </c>
      <c r="E70" s="11" t="s">
        <v>122</v>
      </c>
      <c r="F70" s="11"/>
      <c r="G70" s="7" t="s">
        <v>147</v>
      </c>
      <c r="H70" s="47">
        <v>5400</v>
      </c>
      <c r="I70" s="74">
        <v>7000</v>
      </c>
      <c r="J70" s="74">
        <f>7000+536</f>
        <v>7536</v>
      </c>
    </row>
    <row r="71" spans="1:10" ht="12.75">
      <c r="A71" s="160"/>
      <c r="B71" s="148"/>
      <c r="C71" s="168"/>
      <c r="D71" s="135">
        <v>68</v>
      </c>
      <c r="E71" s="11">
        <v>4116</v>
      </c>
      <c r="F71" s="11"/>
      <c r="G71" s="7" t="s">
        <v>166</v>
      </c>
      <c r="H71" s="43">
        <v>1100</v>
      </c>
      <c r="I71" s="43">
        <v>1100</v>
      </c>
      <c r="J71" s="43">
        <v>1100</v>
      </c>
    </row>
    <row r="72" spans="1:10" ht="12.75">
      <c r="A72" s="160"/>
      <c r="B72" s="148"/>
      <c r="C72" s="168"/>
      <c r="D72" s="135">
        <v>69</v>
      </c>
      <c r="E72" s="11">
        <v>4116</v>
      </c>
      <c r="F72" s="11"/>
      <c r="G72" s="7" t="s">
        <v>173</v>
      </c>
      <c r="H72" s="43">
        <v>0</v>
      </c>
      <c r="I72" s="43">
        <v>0</v>
      </c>
      <c r="J72" s="120">
        <v>60</v>
      </c>
    </row>
    <row r="73" spans="1:10" ht="12.75">
      <c r="A73" s="160"/>
      <c r="B73" s="148"/>
      <c r="C73" s="168"/>
      <c r="D73" s="135">
        <v>70</v>
      </c>
      <c r="E73" s="11">
        <v>4121</v>
      </c>
      <c r="F73" s="11"/>
      <c r="G73" s="7" t="s">
        <v>142</v>
      </c>
      <c r="H73" s="43">
        <v>700</v>
      </c>
      <c r="I73" s="43">
        <v>700</v>
      </c>
      <c r="J73" s="43">
        <v>700</v>
      </c>
    </row>
    <row r="74" spans="1:10" ht="12.75">
      <c r="A74" s="160"/>
      <c r="B74" s="148"/>
      <c r="C74" s="168"/>
      <c r="D74" s="135">
        <v>71</v>
      </c>
      <c r="E74" s="11">
        <v>4121</v>
      </c>
      <c r="F74" s="11"/>
      <c r="G74" s="7" t="s">
        <v>178</v>
      </c>
      <c r="H74" s="43"/>
      <c r="I74" s="43"/>
      <c r="J74" s="43"/>
    </row>
    <row r="75" spans="1:10" ht="12.75">
      <c r="A75" s="160"/>
      <c r="B75" s="148"/>
      <c r="C75" s="168"/>
      <c r="D75" s="135">
        <v>72</v>
      </c>
      <c r="E75" s="11">
        <v>4122</v>
      </c>
      <c r="F75" s="11"/>
      <c r="G75" s="7" t="s">
        <v>179</v>
      </c>
      <c r="H75" s="43"/>
      <c r="I75" s="43"/>
      <c r="J75" s="43"/>
    </row>
    <row r="76" spans="1:10" ht="12.75">
      <c r="A76" s="160"/>
      <c r="B76" s="148"/>
      <c r="C76" s="168"/>
      <c r="D76" s="135">
        <v>73</v>
      </c>
      <c r="E76" s="11">
        <v>4122</v>
      </c>
      <c r="F76" s="11"/>
      <c r="G76" s="7" t="s">
        <v>180</v>
      </c>
      <c r="H76" s="43"/>
      <c r="I76" s="43"/>
      <c r="J76" s="43"/>
    </row>
    <row r="77" spans="1:10" ht="12.75">
      <c r="A77" s="160"/>
      <c r="B77" s="148"/>
      <c r="C77" s="168"/>
      <c r="D77" s="135">
        <v>74</v>
      </c>
      <c r="E77" s="11">
        <v>4122</v>
      </c>
      <c r="F77" s="11"/>
      <c r="G77" s="7" t="s">
        <v>201</v>
      </c>
      <c r="H77" s="43"/>
      <c r="I77" s="43"/>
      <c r="J77" s="120">
        <v>1206</v>
      </c>
    </row>
    <row r="78" spans="1:10" ht="12.75">
      <c r="A78" s="160"/>
      <c r="B78" s="148"/>
      <c r="C78" s="168"/>
      <c r="D78" s="135">
        <v>75</v>
      </c>
      <c r="E78" s="11"/>
      <c r="F78" s="11"/>
      <c r="G78" s="7" t="s">
        <v>176</v>
      </c>
      <c r="H78" s="43">
        <v>1885</v>
      </c>
      <c r="I78" s="43">
        <v>1885</v>
      </c>
      <c r="J78" s="120">
        <f>1885+39</f>
        <v>1924</v>
      </c>
    </row>
    <row r="79" spans="1:10" ht="12.75">
      <c r="A79" s="160"/>
      <c r="B79" s="148"/>
      <c r="C79" s="168"/>
      <c r="D79" s="135">
        <v>76</v>
      </c>
      <c r="E79" s="11"/>
      <c r="F79" s="11"/>
      <c r="G79" s="8" t="s">
        <v>27</v>
      </c>
      <c r="H79" s="52">
        <f>SUM(H67:H78)</f>
        <v>14713</v>
      </c>
      <c r="I79" s="52">
        <f>SUM(I67:I78)</f>
        <v>16313</v>
      </c>
      <c r="J79" s="52">
        <f>SUM(J67:J78)</f>
        <v>18187</v>
      </c>
    </row>
    <row r="80" spans="1:10" ht="12.75">
      <c r="A80" s="160"/>
      <c r="B80" s="166" t="s">
        <v>35</v>
      </c>
      <c r="C80" s="165"/>
      <c r="D80" s="135">
        <v>77</v>
      </c>
      <c r="E80" s="11">
        <v>4223</v>
      </c>
      <c r="F80" s="11"/>
      <c r="G80" s="7" t="s">
        <v>154</v>
      </c>
      <c r="H80" s="44">
        <v>10300</v>
      </c>
      <c r="I80" s="44">
        <v>10300</v>
      </c>
      <c r="J80" s="44">
        <v>10300</v>
      </c>
    </row>
    <row r="81" spans="1:10" ht="12.75">
      <c r="A81" s="160"/>
      <c r="B81" s="163"/>
      <c r="C81" s="165"/>
      <c r="D81" s="135">
        <v>78</v>
      </c>
      <c r="E81" s="11"/>
      <c r="F81" s="11"/>
      <c r="G81" s="7" t="s">
        <v>204</v>
      </c>
      <c r="H81" s="43"/>
      <c r="I81" s="43"/>
      <c r="J81" s="120">
        <v>1937</v>
      </c>
    </row>
    <row r="82" spans="1:10" ht="12.75">
      <c r="A82" s="160"/>
      <c r="B82" s="163"/>
      <c r="C82" s="165"/>
      <c r="D82" s="135">
        <v>79</v>
      </c>
      <c r="E82" s="11"/>
      <c r="F82" s="11"/>
      <c r="G82" s="7"/>
      <c r="H82" s="43"/>
      <c r="I82" s="43"/>
      <c r="J82" s="43"/>
    </row>
    <row r="83" spans="1:10" ht="12.75">
      <c r="A83" s="160"/>
      <c r="B83" s="163"/>
      <c r="C83" s="165"/>
      <c r="D83" s="135">
        <v>80</v>
      </c>
      <c r="E83" s="11"/>
      <c r="F83" s="11"/>
      <c r="G83" s="7"/>
      <c r="H83" s="43"/>
      <c r="I83" s="43"/>
      <c r="J83" s="43"/>
    </row>
    <row r="84" spans="1:10" ht="12.75">
      <c r="A84" s="160"/>
      <c r="B84" s="163"/>
      <c r="C84" s="165"/>
      <c r="D84" s="135">
        <v>81</v>
      </c>
      <c r="E84" s="11"/>
      <c r="F84" s="11"/>
      <c r="G84" s="7"/>
      <c r="H84" s="41"/>
      <c r="I84" s="41"/>
      <c r="J84" s="41"/>
    </row>
    <row r="85" spans="1:10" ht="12.75">
      <c r="A85" s="160"/>
      <c r="B85" s="163"/>
      <c r="C85" s="165"/>
      <c r="D85" s="135">
        <v>82</v>
      </c>
      <c r="E85" s="11"/>
      <c r="F85" s="11"/>
      <c r="G85" s="8" t="s">
        <v>28</v>
      </c>
      <c r="H85" s="42">
        <f>SUM(H80:H84)</f>
        <v>10300</v>
      </c>
      <c r="I85" s="42">
        <f>SUM(I80:I84)</f>
        <v>10300</v>
      </c>
      <c r="J85" s="42">
        <f>SUM(J80:J84)</f>
        <v>12237</v>
      </c>
    </row>
    <row r="86" spans="1:10" ht="13.5" thickBot="1">
      <c r="A86" s="161"/>
      <c r="B86" s="167"/>
      <c r="C86" s="149"/>
      <c r="D86" s="137">
        <v>83</v>
      </c>
      <c r="E86" s="13"/>
      <c r="F86" s="13"/>
      <c r="G86" s="67" t="s">
        <v>75</v>
      </c>
      <c r="H86" s="68">
        <f>H79+H85</f>
        <v>25013</v>
      </c>
      <c r="I86" s="68">
        <f>I79+I85</f>
        <v>26613</v>
      </c>
      <c r="J86" s="68">
        <f>J79+J85</f>
        <v>30424</v>
      </c>
    </row>
    <row r="87" spans="1:10" ht="13.5" thickBot="1">
      <c r="A87" s="69"/>
      <c r="B87" s="70"/>
      <c r="C87" s="131"/>
      <c r="D87" s="132">
        <v>84</v>
      </c>
      <c r="E87" s="71"/>
      <c r="F87" s="71"/>
      <c r="G87" s="72" t="s">
        <v>76</v>
      </c>
      <c r="H87" s="73">
        <f>H66+H86</f>
        <v>93852</v>
      </c>
      <c r="I87" s="73">
        <f>I66+I86</f>
        <v>95732</v>
      </c>
      <c r="J87" s="73">
        <f>J66+J86</f>
        <v>101068</v>
      </c>
    </row>
    <row r="88" ht="12.75">
      <c r="D88" s="88"/>
    </row>
    <row r="89" ht="12.75">
      <c r="G89" s="59" t="s">
        <v>139</v>
      </c>
    </row>
    <row r="92" ht="12.75">
      <c r="G92" s="75"/>
    </row>
  </sheetData>
  <mergeCells count="13">
    <mergeCell ref="A67:A86"/>
    <mergeCell ref="B4:B59"/>
    <mergeCell ref="C21:C59"/>
    <mergeCell ref="B80:C86"/>
    <mergeCell ref="C4:C20"/>
    <mergeCell ref="B67:C79"/>
    <mergeCell ref="B60:C66"/>
    <mergeCell ref="A4:A66"/>
    <mergeCell ref="A2:G2"/>
    <mergeCell ref="H35:H37"/>
    <mergeCell ref="I35:I37"/>
    <mergeCell ref="J35:J37"/>
    <mergeCell ref="H2:J2"/>
  </mergeCells>
  <printOptions verticalCentered="1"/>
  <pageMargins left="0.5905511811023623" right="0.3937007874015748" top="0.1968503937007874" bottom="0" header="0.5118110236220472" footer="0.511811023622047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6"/>
  <sheetViews>
    <sheetView zoomScale="75" zoomScaleNormal="75" workbookViewId="0" topLeftCell="A31">
      <selection activeCell="I10" sqref="I10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4" width="9.125" style="1" customWidth="1"/>
    <col min="5" max="5" width="25.75390625" style="0" customWidth="1"/>
    <col min="6" max="6" width="26.25390625" style="0" customWidth="1"/>
    <col min="7" max="7" width="17.75390625" style="0" customWidth="1"/>
    <col min="8" max="8" width="16.75390625" style="0" customWidth="1"/>
    <col min="9" max="9" width="15.75390625" style="0" customWidth="1"/>
  </cols>
  <sheetData>
    <row r="1" spans="1:9" ht="16.5" thickBot="1">
      <c r="A1" s="152" t="s">
        <v>197</v>
      </c>
      <c r="B1" s="152"/>
      <c r="C1" s="152"/>
      <c r="D1" s="152"/>
      <c r="E1" s="152"/>
      <c r="F1" s="158" t="s">
        <v>198</v>
      </c>
      <c r="G1" s="213"/>
      <c r="H1" s="213"/>
      <c r="I1" s="213"/>
    </row>
    <row r="2" spans="1:9" ht="32.25" customHeight="1" thickBot="1">
      <c r="A2" s="66"/>
      <c r="B2" s="20" t="s">
        <v>32</v>
      </c>
      <c r="C2" s="20" t="s">
        <v>1</v>
      </c>
      <c r="D2" s="20" t="s">
        <v>0</v>
      </c>
      <c r="E2" s="192" t="s">
        <v>2</v>
      </c>
      <c r="F2" s="193"/>
      <c r="G2" s="90" t="s">
        <v>185</v>
      </c>
      <c r="H2" s="90" t="s">
        <v>194</v>
      </c>
      <c r="I2" s="90" t="s">
        <v>199</v>
      </c>
    </row>
    <row r="3" spans="1:9" ht="12.75">
      <c r="A3" s="173" t="s">
        <v>64</v>
      </c>
      <c r="B3" s="62">
        <v>1</v>
      </c>
      <c r="C3" s="62"/>
      <c r="D3" s="62">
        <v>1014</v>
      </c>
      <c r="E3" s="194" t="s">
        <v>98</v>
      </c>
      <c r="F3" s="195"/>
      <c r="G3" s="91">
        <v>300</v>
      </c>
      <c r="H3" s="91">
        <v>300</v>
      </c>
      <c r="I3" s="91">
        <v>300</v>
      </c>
    </row>
    <row r="4" spans="1:9" ht="12.75">
      <c r="A4" s="174"/>
      <c r="B4" s="11">
        <v>2</v>
      </c>
      <c r="C4" s="11"/>
      <c r="D4" s="11"/>
      <c r="E4" s="196" t="s">
        <v>99</v>
      </c>
      <c r="F4" s="197"/>
      <c r="G4" s="92">
        <f>SUM(G3)</f>
        <v>300</v>
      </c>
      <c r="H4" s="92">
        <f>SUM(H3)</f>
        <v>300</v>
      </c>
      <c r="I4" s="92">
        <f>SUM(I3)</f>
        <v>300</v>
      </c>
    </row>
    <row r="5" spans="1:9" ht="12.75">
      <c r="A5" s="174"/>
      <c r="B5" s="11">
        <v>3</v>
      </c>
      <c r="C5" s="9">
        <v>5323</v>
      </c>
      <c r="D5" s="11">
        <v>2221</v>
      </c>
      <c r="E5" s="198" t="s">
        <v>82</v>
      </c>
      <c r="F5" s="197"/>
      <c r="G5" s="93">
        <v>549</v>
      </c>
      <c r="H5" s="93">
        <v>549</v>
      </c>
      <c r="I5" s="147">
        <f>549+2</f>
        <v>551</v>
      </c>
    </row>
    <row r="6" spans="1:9" ht="12.75">
      <c r="A6" s="174"/>
      <c r="B6" s="11">
        <v>4</v>
      </c>
      <c r="C6" s="11"/>
      <c r="D6" s="11"/>
      <c r="E6" s="196" t="s">
        <v>83</v>
      </c>
      <c r="F6" s="197"/>
      <c r="G6" s="94">
        <f>SUM(G5)</f>
        <v>549</v>
      </c>
      <c r="H6" s="94">
        <f>SUM(H5)</f>
        <v>549</v>
      </c>
      <c r="I6" s="94">
        <f>SUM(I5)</f>
        <v>551</v>
      </c>
    </row>
    <row r="7" spans="1:9" ht="12.75">
      <c r="A7" s="174"/>
      <c r="B7" s="11">
        <v>5</v>
      </c>
      <c r="C7" s="11"/>
      <c r="D7" s="11">
        <v>3111</v>
      </c>
      <c r="E7" s="165" t="s">
        <v>46</v>
      </c>
      <c r="F7" s="181"/>
      <c r="G7" s="95">
        <v>1646</v>
      </c>
      <c r="H7" s="95">
        <v>1646</v>
      </c>
      <c r="I7" s="96">
        <f>1646+7</f>
        <v>1653</v>
      </c>
    </row>
    <row r="8" spans="1:9" ht="12.75">
      <c r="A8" s="174"/>
      <c r="B8" s="11">
        <v>6</v>
      </c>
      <c r="C8" s="11"/>
      <c r="D8" s="11">
        <v>3111</v>
      </c>
      <c r="E8" s="165" t="s">
        <v>42</v>
      </c>
      <c r="F8" s="181"/>
      <c r="G8" s="95">
        <v>879</v>
      </c>
      <c r="H8" s="95">
        <v>879</v>
      </c>
      <c r="I8" s="95">
        <v>879</v>
      </c>
    </row>
    <row r="9" spans="1:9" ht="12.75">
      <c r="A9" s="174"/>
      <c r="B9" s="11">
        <v>7</v>
      </c>
      <c r="C9" s="11"/>
      <c r="D9" s="11">
        <v>3113</v>
      </c>
      <c r="E9" s="165" t="s">
        <v>43</v>
      </c>
      <c r="F9" s="181"/>
      <c r="G9" s="95">
        <v>4661</v>
      </c>
      <c r="H9" s="95">
        <v>4661</v>
      </c>
      <c r="I9" s="96">
        <f>4661+430</f>
        <v>5091</v>
      </c>
    </row>
    <row r="10" spans="1:9" ht="12.75">
      <c r="A10" s="174"/>
      <c r="B10" s="11">
        <v>8</v>
      </c>
      <c r="C10" s="11"/>
      <c r="D10" s="11">
        <v>3141</v>
      </c>
      <c r="E10" s="165" t="s">
        <v>44</v>
      </c>
      <c r="F10" s="181"/>
      <c r="G10" s="95">
        <v>1461</v>
      </c>
      <c r="H10" s="96">
        <f>1461+3</f>
        <v>1464</v>
      </c>
      <c r="I10" s="95">
        <f>1461+3</f>
        <v>1464</v>
      </c>
    </row>
    <row r="11" spans="1:9" ht="12.75">
      <c r="A11" s="174"/>
      <c r="B11" s="11">
        <v>9</v>
      </c>
      <c r="C11" s="11"/>
      <c r="D11" s="11"/>
      <c r="E11" s="202" t="s">
        <v>158</v>
      </c>
      <c r="F11" s="185"/>
      <c r="G11" s="95">
        <v>500</v>
      </c>
      <c r="H11" s="96">
        <f>500-150</f>
        <v>350</v>
      </c>
      <c r="I11" s="95">
        <f>500-150</f>
        <v>350</v>
      </c>
    </row>
    <row r="12" spans="1:9" ht="12.75">
      <c r="A12" s="174"/>
      <c r="B12" s="11">
        <v>10</v>
      </c>
      <c r="C12" s="11"/>
      <c r="D12" s="11"/>
      <c r="E12" s="165"/>
      <c r="F12" s="181"/>
      <c r="G12" s="95"/>
      <c r="H12" s="95"/>
      <c r="I12" s="95"/>
    </row>
    <row r="13" spans="1:9" ht="12.75">
      <c r="A13" s="174"/>
      <c r="B13" s="11">
        <v>11</v>
      </c>
      <c r="C13" s="11"/>
      <c r="D13" s="11"/>
      <c r="E13" s="165"/>
      <c r="F13" s="181"/>
      <c r="G13" s="97"/>
      <c r="H13" s="97"/>
      <c r="I13" s="97"/>
    </row>
    <row r="14" spans="1:9" ht="12.75">
      <c r="A14" s="174"/>
      <c r="B14" s="11">
        <v>12</v>
      </c>
      <c r="C14" s="11"/>
      <c r="D14" s="11"/>
      <c r="E14" s="180" t="s">
        <v>47</v>
      </c>
      <c r="F14" s="181"/>
      <c r="G14" s="98">
        <f>SUM(G7:G13)</f>
        <v>9147</v>
      </c>
      <c r="H14" s="98">
        <f>SUM(H7:H13)</f>
        <v>9000</v>
      </c>
      <c r="I14" s="98">
        <f>SUM(I7:I13)</f>
        <v>9437</v>
      </c>
    </row>
    <row r="15" spans="1:9" ht="12.75">
      <c r="A15" s="174"/>
      <c r="B15" s="11">
        <v>13</v>
      </c>
      <c r="C15" s="11"/>
      <c r="D15" s="11">
        <v>3319</v>
      </c>
      <c r="E15" s="165" t="s">
        <v>48</v>
      </c>
      <c r="F15" s="181"/>
      <c r="G15" s="97">
        <v>18</v>
      </c>
      <c r="H15" s="97">
        <v>18</v>
      </c>
      <c r="I15" s="97">
        <v>18</v>
      </c>
    </row>
    <row r="16" spans="1:9" ht="12.75">
      <c r="A16" s="174"/>
      <c r="B16" s="11">
        <v>14</v>
      </c>
      <c r="C16" s="11"/>
      <c r="D16" s="11">
        <v>3319</v>
      </c>
      <c r="E16" s="165" t="s">
        <v>13</v>
      </c>
      <c r="F16" s="181"/>
      <c r="G16" s="95">
        <v>600</v>
      </c>
      <c r="H16" s="95">
        <v>600</v>
      </c>
      <c r="I16" s="95">
        <v>600</v>
      </c>
    </row>
    <row r="17" spans="1:9" ht="12.75">
      <c r="A17" s="174"/>
      <c r="B17" s="11">
        <v>15</v>
      </c>
      <c r="C17" s="11"/>
      <c r="D17" s="11">
        <v>3349</v>
      </c>
      <c r="E17" s="165" t="s">
        <v>14</v>
      </c>
      <c r="F17" s="181"/>
      <c r="G17" s="95">
        <v>300</v>
      </c>
      <c r="H17" s="95">
        <v>300</v>
      </c>
      <c r="I17" s="95">
        <v>300</v>
      </c>
    </row>
    <row r="18" spans="1:9" ht="12.75">
      <c r="A18" s="174"/>
      <c r="B18" s="186">
        <v>16</v>
      </c>
      <c r="C18" s="190"/>
      <c r="D18" s="186">
        <v>3315.92</v>
      </c>
      <c r="E18" s="165" t="s">
        <v>161</v>
      </c>
      <c r="F18" s="181"/>
      <c r="G18" s="95">
        <v>4925</v>
      </c>
      <c r="H18" s="96">
        <f>4925-68-50</f>
        <v>4807</v>
      </c>
      <c r="I18" s="95">
        <f>4925-68-50</f>
        <v>4807</v>
      </c>
    </row>
    <row r="19" spans="1:9" ht="12.75">
      <c r="A19" s="174"/>
      <c r="B19" s="187"/>
      <c r="C19" s="191"/>
      <c r="D19" s="187"/>
      <c r="E19" s="87" t="s">
        <v>162</v>
      </c>
      <c r="F19" s="142"/>
      <c r="G19" s="95">
        <v>0</v>
      </c>
      <c r="H19" s="95">
        <v>0</v>
      </c>
      <c r="I19" s="95">
        <v>0</v>
      </c>
    </row>
    <row r="20" spans="1:9" ht="12.75">
      <c r="A20" s="174"/>
      <c r="B20" s="11">
        <v>17</v>
      </c>
      <c r="C20" s="11"/>
      <c r="D20" s="11">
        <v>3399</v>
      </c>
      <c r="E20" s="165" t="s">
        <v>144</v>
      </c>
      <c r="F20" s="181"/>
      <c r="G20" s="95">
        <v>80</v>
      </c>
      <c r="H20" s="95">
        <v>80</v>
      </c>
      <c r="I20" s="95">
        <v>80</v>
      </c>
    </row>
    <row r="21" spans="1:9" ht="12.75">
      <c r="A21" s="174"/>
      <c r="B21" s="11">
        <v>18</v>
      </c>
      <c r="C21" s="11"/>
      <c r="D21" s="11" t="s">
        <v>87</v>
      </c>
      <c r="E21" s="165" t="s">
        <v>137</v>
      </c>
      <c r="F21" s="181"/>
      <c r="G21" s="95">
        <v>50</v>
      </c>
      <c r="H21" s="96">
        <f>50+50</f>
        <v>100</v>
      </c>
      <c r="I21" s="95">
        <f>50+50</f>
        <v>100</v>
      </c>
    </row>
    <row r="22" spans="1:9" ht="12.75">
      <c r="A22" s="174"/>
      <c r="B22" s="89">
        <v>19</v>
      </c>
      <c r="C22" s="11"/>
      <c r="D22" s="11" t="s">
        <v>87</v>
      </c>
      <c r="E22" s="87" t="s">
        <v>138</v>
      </c>
      <c r="F22" s="142"/>
      <c r="G22" s="95">
        <v>50</v>
      </c>
      <c r="H22" s="96">
        <f>50+50</f>
        <v>100</v>
      </c>
      <c r="I22" s="95">
        <f>50+50</f>
        <v>100</v>
      </c>
    </row>
    <row r="23" spans="1:9" ht="12.75">
      <c r="A23" s="174"/>
      <c r="B23" s="11">
        <v>20</v>
      </c>
      <c r="C23" s="11"/>
      <c r="D23" s="11"/>
      <c r="E23" s="180" t="s">
        <v>49</v>
      </c>
      <c r="F23" s="181"/>
      <c r="G23" s="98">
        <f>SUM(G15:G22)</f>
        <v>6023</v>
      </c>
      <c r="H23" s="98">
        <f>SUM(H15:H22)</f>
        <v>6005</v>
      </c>
      <c r="I23" s="98">
        <f>SUM(I15:I22)</f>
        <v>6005</v>
      </c>
    </row>
    <row r="24" spans="1:9" ht="12.75">
      <c r="A24" s="174"/>
      <c r="B24" s="11">
        <v>21</v>
      </c>
      <c r="C24" s="11"/>
      <c r="D24" s="11"/>
      <c r="E24" s="182"/>
      <c r="F24" s="181"/>
      <c r="G24" s="95"/>
      <c r="H24" s="95"/>
      <c r="I24" s="95"/>
    </row>
    <row r="25" spans="1:9" ht="12.75">
      <c r="A25" s="174"/>
      <c r="B25" s="11">
        <v>22</v>
      </c>
      <c r="C25" s="11"/>
      <c r="D25" s="39">
        <v>3639</v>
      </c>
      <c r="E25" s="182" t="s">
        <v>105</v>
      </c>
      <c r="F25" s="181"/>
      <c r="G25" s="95">
        <v>20</v>
      </c>
      <c r="H25" s="95">
        <v>20</v>
      </c>
      <c r="I25" s="95">
        <v>20</v>
      </c>
    </row>
    <row r="26" spans="1:9" ht="12.75">
      <c r="A26" s="174"/>
      <c r="B26" s="11">
        <v>23</v>
      </c>
      <c r="C26" s="11"/>
      <c r="D26" s="81" t="s">
        <v>128</v>
      </c>
      <c r="E26" s="182" t="s">
        <v>129</v>
      </c>
      <c r="F26" s="181"/>
      <c r="G26" s="95">
        <v>400</v>
      </c>
      <c r="H26" s="95">
        <v>400</v>
      </c>
      <c r="I26" s="95">
        <v>400</v>
      </c>
    </row>
    <row r="27" spans="1:9" ht="12.75">
      <c r="A27" s="174"/>
      <c r="B27" s="11">
        <v>24</v>
      </c>
      <c r="C27" s="11">
        <v>5229</v>
      </c>
      <c r="D27" s="9"/>
      <c r="E27" s="182" t="s">
        <v>175</v>
      </c>
      <c r="F27" s="181"/>
      <c r="G27" s="95">
        <v>100</v>
      </c>
      <c r="H27" s="95">
        <v>100</v>
      </c>
      <c r="I27" s="95">
        <v>100</v>
      </c>
    </row>
    <row r="28" spans="1:9" ht="12.75">
      <c r="A28" s="174"/>
      <c r="B28" s="186">
        <v>25</v>
      </c>
      <c r="C28" s="186"/>
      <c r="D28" s="188">
        <v>3419</v>
      </c>
      <c r="E28" s="199" t="s">
        <v>125</v>
      </c>
      <c r="F28" s="26" t="s">
        <v>123</v>
      </c>
      <c r="G28" s="95">
        <v>400</v>
      </c>
      <c r="H28" s="95">
        <v>400</v>
      </c>
      <c r="I28" s="95">
        <v>400</v>
      </c>
    </row>
    <row r="29" spans="1:9" ht="24">
      <c r="A29" s="174"/>
      <c r="B29" s="187"/>
      <c r="C29" s="187"/>
      <c r="D29" s="189"/>
      <c r="E29" s="200"/>
      <c r="F29" s="144" t="s">
        <v>124</v>
      </c>
      <c r="G29" s="99">
        <v>100</v>
      </c>
      <c r="H29" s="99">
        <v>100</v>
      </c>
      <c r="I29" s="99">
        <v>100</v>
      </c>
    </row>
    <row r="30" spans="1:9" ht="12.75">
      <c r="A30" s="174"/>
      <c r="B30" s="9">
        <v>26</v>
      </c>
      <c r="C30" s="11"/>
      <c r="D30" s="39"/>
      <c r="E30" s="180" t="s">
        <v>106</v>
      </c>
      <c r="F30" s="181"/>
      <c r="G30" s="98">
        <f>SUM(G24:G29)</f>
        <v>1020</v>
      </c>
      <c r="H30" s="98">
        <f>SUM(H24:H29)</f>
        <v>1020</v>
      </c>
      <c r="I30" s="98">
        <f>SUM(I24:I29)</f>
        <v>1020</v>
      </c>
    </row>
    <row r="31" spans="1:9" ht="12.75">
      <c r="A31" s="174"/>
      <c r="B31" s="11">
        <v>27</v>
      </c>
      <c r="C31" s="11">
        <v>5023</v>
      </c>
      <c r="D31" s="11">
        <v>6112</v>
      </c>
      <c r="E31" s="2" t="s">
        <v>88</v>
      </c>
      <c r="F31" s="46"/>
      <c r="G31" s="99">
        <v>1510</v>
      </c>
      <c r="H31" s="99">
        <v>1510</v>
      </c>
      <c r="I31" s="99">
        <v>1510</v>
      </c>
    </row>
    <row r="32" spans="1:9" ht="12.75">
      <c r="A32" s="174"/>
      <c r="B32" s="11">
        <v>28</v>
      </c>
      <c r="C32" s="11">
        <v>5023</v>
      </c>
      <c r="D32" s="11">
        <v>6112</v>
      </c>
      <c r="E32" s="165" t="s">
        <v>50</v>
      </c>
      <c r="F32" s="181"/>
      <c r="G32" s="99">
        <v>370</v>
      </c>
      <c r="H32" s="99">
        <v>370</v>
      </c>
      <c r="I32" s="99">
        <v>370</v>
      </c>
    </row>
    <row r="33" spans="1:9" ht="12.75">
      <c r="A33" s="174"/>
      <c r="B33" s="11">
        <v>29</v>
      </c>
      <c r="C33" s="11">
        <v>5021</v>
      </c>
      <c r="D33" s="11">
        <v>6112</v>
      </c>
      <c r="E33" s="165" t="s">
        <v>94</v>
      </c>
      <c r="F33" s="181"/>
      <c r="G33" s="99">
        <v>90</v>
      </c>
      <c r="H33" s="99">
        <v>90</v>
      </c>
      <c r="I33" s="99">
        <v>90</v>
      </c>
    </row>
    <row r="34" spans="1:9" ht="12.75">
      <c r="A34" s="174"/>
      <c r="B34" s="11">
        <v>30</v>
      </c>
      <c r="C34" s="11">
        <v>5492</v>
      </c>
      <c r="D34" s="11" t="s">
        <v>60</v>
      </c>
      <c r="E34" s="165" t="s">
        <v>89</v>
      </c>
      <c r="F34" s="181"/>
      <c r="G34" s="95">
        <v>20</v>
      </c>
      <c r="H34" s="95">
        <v>20</v>
      </c>
      <c r="I34" s="95">
        <v>20</v>
      </c>
    </row>
    <row r="35" spans="1:14" ht="12.75">
      <c r="A35" s="174"/>
      <c r="B35" s="11">
        <v>31</v>
      </c>
      <c r="C35" s="11"/>
      <c r="D35" s="11">
        <v>6114</v>
      </c>
      <c r="E35" s="165" t="s">
        <v>164</v>
      </c>
      <c r="F35" s="181"/>
      <c r="G35" s="95">
        <v>0</v>
      </c>
      <c r="H35" s="95">
        <v>0</v>
      </c>
      <c r="I35" s="95">
        <v>0</v>
      </c>
      <c r="N35" s="17"/>
    </row>
    <row r="36" spans="1:14" ht="12.75">
      <c r="A36" s="174"/>
      <c r="B36" s="11">
        <v>32</v>
      </c>
      <c r="C36" s="11"/>
      <c r="D36" s="11">
        <v>6115</v>
      </c>
      <c r="E36" s="165" t="s">
        <v>77</v>
      </c>
      <c r="F36" s="181"/>
      <c r="G36" s="95">
        <v>0</v>
      </c>
      <c r="H36" s="95">
        <v>0</v>
      </c>
      <c r="I36" s="95">
        <v>0</v>
      </c>
      <c r="N36" s="17"/>
    </row>
    <row r="37" spans="1:9" ht="12.75">
      <c r="A37" s="174"/>
      <c r="B37" s="11">
        <v>33</v>
      </c>
      <c r="C37" s="11"/>
      <c r="D37" s="11">
        <v>6171</v>
      </c>
      <c r="E37" s="165" t="s">
        <v>97</v>
      </c>
      <c r="F37" s="181"/>
      <c r="G37" s="95">
        <v>15964</v>
      </c>
      <c r="H37" s="96">
        <f>15964-400</f>
        <v>15564</v>
      </c>
      <c r="I37" s="96">
        <f>15964-400+33</f>
        <v>15597</v>
      </c>
    </row>
    <row r="38" spans="1:9" ht="12.75">
      <c r="A38" s="174"/>
      <c r="B38" s="9">
        <v>34</v>
      </c>
      <c r="C38" s="11"/>
      <c r="D38" s="11">
        <v>6171</v>
      </c>
      <c r="E38" s="165" t="s">
        <v>51</v>
      </c>
      <c r="F38" s="181"/>
      <c r="G38" s="97">
        <v>250</v>
      </c>
      <c r="H38" s="97">
        <v>250</v>
      </c>
      <c r="I38" s="97">
        <v>250</v>
      </c>
    </row>
    <row r="39" spans="1:9" ht="12.75">
      <c r="A39" s="174"/>
      <c r="B39" s="11">
        <v>35</v>
      </c>
      <c r="C39" s="11"/>
      <c r="D39" s="11">
        <v>6171</v>
      </c>
      <c r="E39" s="165" t="s">
        <v>101</v>
      </c>
      <c r="F39" s="181"/>
      <c r="G39" s="95">
        <v>3000</v>
      </c>
      <c r="H39" s="95">
        <v>3000</v>
      </c>
      <c r="I39" s="95">
        <v>3000</v>
      </c>
    </row>
    <row r="40" spans="1:9" ht="12.75">
      <c r="A40" s="174"/>
      <c r="B40" s="11">
        <v>36</v>
      </c>
      <c r="C40" s="11"/>
      <c r="D40" s="11">
        <v>6171</v>
      </c>
      <c r="E40" s="165" t="s">
        <v>52</v>
      </c>
      <c r="F40" s="181"/>
      <c r="G40" s="97">
        <v>100</v>
      </c>
      <c r="H40" s="97">
        <v>100</v>
      </c>
      <c r="I40" s="97">
        <v>100</v>
      </c>
    </row>
    <row r="41" spans="1:9" ht="12.75">
      <c r="A41" s="174"/>
      <c r="B41" s="11">
        <v>37</v>
      </c>
      <c r="C41" s="11"/>
      <c r="D41" s="11">
        <v>6310</v>
      </c>
      <c r="E41" s="165" t="s">
        <v>53</v>
      </c>
      <c r="F41" s="181"/>
      <c r="G41" s="97">
        <v>1140</v>
      </c>
      <c r="H41" s="97">
        <v>1140</v>
      </c>
      <c r="I41" s="97">
        <v>1140</v>
      </c>
    </row>
    <row r="42" spans="1:9" ht="12.75">
      <c r="A42" s="174"/>
      <c r="B42" s="11">
        <v>38</v>
      </c>
      <c r="C42" s="11"/>
      <c r="D42" s="11">
        <v>6402</v>
      </c>
      <c r="E42" s="165" t="s">
        <v>78</v>
      </c>
      <c r="F42" s="181"/>
      <c r="G42" s="95">
        <v>0</v>
      </c>
      <c r="H42" s="95">
        <v>0</v>
      </c>
      <c r="I42" s="96">
        <v>962</v>
      </c>
    </row>
    <row r="43" spans="1:9" ht="12.75">
      <c r="A43" s="174"/>
      <c r="B43" s="11">
        <v>39</v>
      </c>
      <c r="C43" s="11" t="s">
        <v>86</v>
      </c>
      <c r="D43" s="11">
        <v>6409</v>
      </c>
      <c r="E43" s="165" t="s">
        <v>107</v>
      </c>
      <c r="F43" s="181"/>
      <c r="G43" s="95">
        <v>100</v>
      </c>
      <c r="H43" s="95">
        <v>100</v>
      </c>
      <c r="I43" s="95">
        <v>100</v>
      </c>
    </row>
    <row r="44" spans="1:9" ht="12.75">
      <c r="A44" s="174"/>
      <c r="B44" s="9">
        <v>40</v>
      </c>
      <c r="C44" s="11"/>
      <c r="D44" s="11"/>
      <c r="E44" s="180" t="s">
        <v>54</v>
      </c>
      <c r="F44" s="181"/>
      <c r="G44" s="98">
        <f>SUM(G31:G43)</f>
        <v>22544</v>
      </c>
      <c r="H44" s="98">
        <f>SUM(H31:H43)</f>
        <v>22144</v>
      </c>
      <c r="I44" s="98">
        <f>SUM(I31:I43)</f>
        <v>23139</v>
      </c>
    </row>
    <row r="45" spans="1:9" ht="12.75">
      <c r="A45" s="174"/>
      <c r="B45" s="11">
        <v>41</v>
      </c>
      <c r="C45" s="11"/>
      <c r="D45" s="11">
        <v>5512</v>
      </c>
      <c r="E45" s="165" t="s">
        <v>165</v>
      </c>
      <c r="F45" s="181"/>
      <c r="G45" s="95">
        <v>375</v>
      </c>
      <c r="H45" s="95">
        <v>375</v>
      </c>
      <c r="I45" s="95">
        <v>375</v>
      </c>
    </row>
    <row r="46" spans="1:9" ht="12.75">
      <c r="A46" s="174"/>
      <c r="B46" s="11">
        <v>42</v>
      </c>
      <c r="C46" s="11"/>
      <c r="D46" s="11">
        <v>5521</v>
      </c>
      <c r="E46" s="165" t="s">
        <v>55</v>
      </c>
      <c r="F46" s="181"/>
      <c r="G46" s="97"/>
      <c r="H46" s="97"/>
      <c r="I46" s="97"/>
    </row>
    <row r="47" spans="1:9" ht="12.75">
      <c r="A47" s="174"/>
      <c r="B47" s="11">
        <v>43</v>
      </c>
      <c r="C47" s="11"/>
      <c r="D47" s="11"/>
      <c r="E47" s="180" t="s">
        <v>56</v>
      </c>
      <c r="F47" s="181"/>
      <c r="G47" s="98">
        <f>SUM(G45:G46)</f>
        <v>375</v>
      </c>
      <c r="H47" s="98">
        <f>SUM(H45:H46)</f>
        <v>375</v>
      </c>
      <c r="I47" s="98">
        <f>SUM(I45:I46)</f>
        <v>375</v>
      </c>
    </row>
    <row r="48" spans="1:9" ht="12.75">
      <c r="A48" s="174"/>
      <c r="B48" s="11">
        <v>44</v>
      </c>
      <c r="C48" s="11"/>
      <c r="D48" s="11">
        <v>5311</v>
      </c>
      <c r="E48" s="165" t="s">
        <v>57</v>
      </c>
      <c r="F48" s="181"/>
      <c r="G48" s="95">
        <v>2320</v>
      </c>
      <c r="H48" s="96">
        <f>2320-90</f>
        <v>2230</v>
      </c>
      <c r="I48" s="95">
        <f>2320-90</f>
        <v>2230</v>
      </c>
    </row>
    <row r="49" spans="1:9" ht="12.75">
      <c r="A49" s="174"/>
      <c r="B49" s="11">
        <v>45</v>
      </c>
      <c r="C49" s="11"/>
      <c r="D49" s="11"/>
      <c r="E49" s="180" t="s">
        <v>58</v>
      </c>
      <c r="F49" s="181"/>
      <c r="G49" s="98">
        <f>SUM(G48)</f>
        <v>2320</v>
      </c>
      <c r="H49" s="98">
        <f>SUM(H48)</f>
        <v>2230</v>
      </c>
      <c r="I49" s="98">
        <f>SUM(I48)</f>
        <v>2230</v>
      </c>
    </row>
    <row r="50" spans="1:9" ht="12.75">
      <c r="A50" s="174"/>
      <c r="B50" s="11">
        <v>46</v>
      </c>
      <c r="C50" s="11">
        <v>5410</v>
      </c>
      <c r="D50" s="11">
        <v>4171</v>
      </c>
      <c r="E50" s="165" t="s">
        <v>134</v>
      </c>
      <c r="F50" s="181"/>
      <c r="G50" s="176">
        <v>5400</v>
      </c>
      <c r="H50" s="214">
        <v>7000</v>
      </c>
      <c r="I50" s="155">
        <v>7000</v>
      </c>
    </row>
    <row r="51" spans="1:9" ht="12.75">
      <c r="A51" s="174"/>
      <c r="B51" s="11">
        <v>47</v>
      </c>
      <c r="C51" s="11">
        <v>5410</v>
      </c>
      <c r="D51" s="11">
        <v>4172</v>
      </c>
      <c r="E51" s="182" t="s">
        <v>135</v>
      </c>
      <c r="F51" s="181"/>
      <c r="G51" s="210"/>
      <c r="H51" s="215"/>
      <c r="I51" s="215"/>
    </row>
    <row r="52" spans="1:9" ht="12.75">
      <c r="A52" s="174"/>
      <c r="B52" s="11">
        <v>48</v>
      </c>
      <c r="C52" s="11">
        <v>5410</v>
      </c>
      <c r="D52" s="11">
        <v>4173</v>
      </c>
      <c r="E52" s="4" t="s">
        <v>136</v>
      </c>
      <c r="F52" s="26"/>
      <c r="G52" s="210"/>
      <c r="H52" s="215"/>
      <c r="I52" s="215"/>
    </row>
    <row r="53" spans="1:9" ht="12.75">
      <c r="A53" s="174"/>
      <c r="B53" s="11">
        <v>49</v>
      </c>
      <c r="C53" s="11"/>
      <c r="D53" s="11"/>
      <c r="E53" s="182"/>
      <c r="F53" s="181"/>
      <c r="G53" s="139"/>
      <c r="H53" s="138"/>
      <c r="I53" s="139"/>
    </row>
    <row r="54" spans="1:9" ht="12.75">
      <c r="A54" s="174"/>
      <c r="B54" s="11">
        <v>50</v>
      </c>
      <c r="C54" s="11">
        <v>5223</v>
      </c>
      <c r="D54" s="11">
        <v>3399</v>
      </c>
      <c r="E54" s="182" t="s">
        <v>143</v>
      </c>
      <c r="F54" s="181"/>
      <c r="G54" s="95">
        <v>0</v>
      </c>
      <c r="H54" s="95">
        <v>0</v>
      </c>
      <c r="I54" s="96">
        <v>50</v>
      </c>
    </row>
    <row r="55" spans="1:9" ht="12.75">
      <c r="A55" s="174"/>
      <c r="B55" s="11">
        <v>51</v>
      </c>
      <c r="C55" s="11" t="s">
        <v>60</v>
      </c>
      <c r="D55" s="11">
        <v>4351.59</v>
      </c>
      <c r="E55" s="182" t="s">
        <v>202</v>
      </c>
      <c r="F55" s="181"/>
      <c r="G55" s="95">
        <v>1571</v>
      </c>
      <c r="H55" s="96">
        <f>1571-45</f>
        <v>1526</v>
      </c>
      <c r="I55" s="95">
        <f>1571-45</f>
        <v>1526</v>
      </c>
    </row>
    <row r="56" spans="1:9" ht="12.75">
      <c r="A56" s="174"/>
      <c r="B56" s="11">
        <v>52</v>
      </c>
      <c r="C56" s="11"/>
      <c r="D56" s="11"/>
      <c r="E56" s="180" t="s">
        <v>59</v>
      </c>
      <c r="F56" s="181"/>
      <c r="G56" s="98">
        <f>SUM(G50:G55)</f>
        <v>6971</v>
      </c>
      <c r="H56" s="98">
        <f>SUM(H50:H55)</f>
        <v>8526</v>
      </c>
      <c r="I56" s="98">
        <f>SUM(I50:I55)</f>
        <v>8576</v>
      </c>
    </row>
    <row r="57" spans="1:9" ht="12.75">
      <c r="A57" s="174"/>
      <c r="B57" s="11">
        <v>53</v>
      </c>
      <c r="C57" s="11">
        <v>5269</v>
      </c>
      <c r="D57" s="11">
        <v>5492</v>
      </c>
      <c r="E57" s="182" t="s">
        <v>170</v>
      </c>
      <c r="F57" s="183"/>
      <c r="G57" s="95">
        <v>0</v>
      </c>
      <c r="H57" s="95">
        <v>0</v>
      </c>
      <c r="I57" s="96">
        <v>25</v>
      </c>
    </row>
    <row r="58" spans="1:9" ht="12.75">
      <c r="A58" s="174"/>
      <c r="B58" s="11">
        <v>54</v>
      </c>
      <c r="C58" s="11">
        <v>5269</v>
      </c>
      <c r="D58" s="11">
        <v>5493</v>
      </c>
      <c r="E58" s="126" t="s">
        <v>174</v>
      </c>
      <c r="F58" s="145"/>
      <c r="G58" s="95">
        <v>0</v>
      </c>
      <c r="H58" s="95">
        <v>0</v>
      </c>
      <c r="I58" s="96">
        <v>60</v>
      </c>
    </row>
    <row r="59" spans="1:9" ht="12.75">
      <c r="A59" s="174"/>
      <c r="B59" s="11">
        <v>55</v>
      </c>
      <c r="C59" s="11">
        <v>5269</v>
      </c>
      <c r="D59" s="11">
        <v>5021</v>
      </c>
      <c r="E59" s="182" t="s">
        <v>171</v>
      </c>
      <c r="F59" s="183"/>
      <c r="G59" s="95">
        <v>0</v>
      </c>
      <c r="H59" s="95">
        <v>0</v>
      </c>
      <c r="I59" s="95">
        <v>0</v>
      </c>
    </row>
    <row r="60" spans="1:9" ht="12.75">
      <c r="A60" s="174"/>
      <c r="B60" s="11">
        <v>56</v>
      </c>
      <c r="C60" s="11">
        <v>5269</v>
      </c>
      <c r="D60" s="11" t="s">
        <v>92</v>
      </c>
      <c r="E60" s="182" t="s">
        <v>172</v>
      </c>
      <c r="F60" s="183"/>
      <c r="G60" s="95">
        <v>0</v>
      </c>
      <c r="H60" s="95">
        <v>0</v>
      </c>
      <c r="I60" s="96">
        <v>400</v>
      </c>
    </row>
    <row r="61" spans="1:9" ht="12.75">
      <c r="A61" s="174"/>
      <c r="B61" s="11">
        <v>57</v>
      </c>
      <c r="C61" s="11"/>
      <c r="D61" s="11"/>
      <c r="E61" s="180" t="s">
        <v>167</v>
      </c>
      <c r="F61" s="181"/>
      <c r="G61" s="98">
        <f>G57+G59+G60+G58</f>
        <v>0</v>
      </c>
      <c r="H61" s="98">
        <f>H57+H59+H60+H58</f>
        <v>0</v>
      </c>
      <c r="I61" s="98">
        <f>I57+I59+I60+I58</f>
        <v>485</v>
      </c>
    </row>
    <row r="62" spans="1:9" ht="12.75">
      <c r="A62" s="174"/>
      <c r="B62" s="11">
        <v>58</v>
      </c>
      <c r="C62" s="11"/>
      <c r="D62" s="11">
        <v>3635</v>
      </c>
      <c r="E62" s="182" t="s">
        <v>130</v>
      </c>
      <c r="F62" s="181"/>
      <c r="G62" s="95">
        <v>0</v>
      </c>
      <c r="H62" s="95">
        <v>0</v>
      </c>
      <c r="I62" s="95">
        <v>0</v>
      </c>
    </row>
    <row r="63" spans="1:9" ht="12.75">
      <c r="A63" s="174"/>
      <c r="B63" s="11">
        <v>59</v>
      </c>
      <c r="C63" s="11"/>
      <c r="D63" s="11">
        <v>3632</v>
      </c>
      <c r="E63" s="184" t="s">
        <v>153</v>
      </c>
      <c r="F63" s="185"/>
      <c r="G63" s="95">
        <v>1500</v>
      </c>
      <c r="H63" s="95">
        <v>1500</v>
      </c>
      <c r="I63" s="95">
        <v>1500</v>
      </c>
    </row>
    <row r="64" spans="1:9" ht="12.75">
      <c r="A64" s="174"/>
      <c r="B64" s="11">
        <v>60</v>
      </c>
      <c r="C64" s="11"/>
      <c r="D64" s="11">
        <v>3639</v>
      </c>
      <c r="E64" s="182" t="s">
        <v>103</v>
      </c>
      <c r="F64" s="181"/>
      <c r="G64" s="95">
        <v>20220</v>
      </c>
      <c r="H64" s="96">
        <f>20220-100-60-9</f>
        <v>20051</v>
      </c>
      <c r="I64" s="95">
        <f>20220-100-60-9</f>
        <v>20051</v>
      </c>
    </row>
    <row r="65" spans="1:9" ht="12.75">
      <c r="A65" s="174"/>
      <c r="B65" s="11">
        <v>61</v>
      </c>
      <c r="C65" s="11"/>
      <c r="D65" s="11">
        <v>3612</v>
      </c>
      <c r="E65" s="184" t="s">
        <v>61</v>
      </c>
      <c r="F65" s="185"/>
      <c r="G65" s="176">
        <f>10335+850</f>
        <v>11185</v>
      </c>
      <c r="H65" s="155">
        <f>10335+850</f>
        <v>11185</v>
      </c>
      <c r="I65" s="155">
        <f>10335+850</f>
        <v>11185</v>
      </c>
    </row>
    <row r="66" spans="1:9" ht="12.75">
      <c r="A66" s="174"/>
      <c r="B66" s="11">
        <v>62</v>
      </c>
      <c r="C66" s="11"/>
      <c r="D66" s="11">
        <v>3612</v>
      </c>
      <c r="E66" s="85" t="s">
        <v>133</v>
      </c>
      <c r="F66" s="143"/>
      <c r="G66" s="177"/>
      <c r="H66" s="157"/>
      <c r="I66" s="157"/>
    </row>
    <row r="67" spans="1:9" ht="12.75">
      <c r="A67" s="174"/>
      <c r="B67" s="11">
        <v>63</v>
      </c>
      <c r="C67" s="11"/>
      <c r="D67" s="11">
        <v>3669</v>
      </c>
      <c r="E67" s="182" t="s">
        <v>121</v>
      </c>
      <c r="F67" s="181"/>
      <c r="G67" s="95">
        <v>50</v>
      </c>
      <c r="H67" s="95">
        <v>50</v>
      </c>
      <c r="I67" s="95">
        <v>50</v>
      </c>
    </row>
    <row r="68" spans="1:9" ht="12.75">
      <c r="A68" s="174"/>
      <c r="B68" s="11">
        <v>64</v>
      </c>
      <c r="C68" s="11"/>
      <c r="D68" s="11"/>
      <c r="E68" s="180" t="s">
        <v>69</v>
      </c>
      <c r="F68" s="181"/>
      <c r="G68" s="98">
        <f>SUM(G62:G67)</f>
        <v>32955</v>
      </c>
      <c r="H68" s="98">
        <f>SUM(H62:H67)</f>
        <v>32786</v>
      </c>
      <c r="I68" s="98">
        <f>SUM(I62:I67)</f>
        <v>32786</v>
      </c>
    </row>
    <row r="69" spans="1:9" ht="12.75">
      <c r="A69" s="174"/>
      <c r="B69" s="11">
        <v>65</v>
      </c>
      <c r="C69" s="11" t="s">
        <v>92</v>
      </c>
      <c r="D69" s="11">
        <v>6171</v>
      </c>
      <c r="E69" s="182" t="s">
        <v>93</v>
      </c>
      <c r="F69" s="181"/>
      <c r="G69" s="95">
        <v>370</v>
      </c>
      <c r="H69" s="95">
        <v>370</v>
      </c>
      <c r="I69" s="95">
        <v>370</v>
      </c>
    </row>
    <row r="70" spans="1:9" ht="12.75">
      <c r="A70" s="174"/>
      <c r="B70" s="11">
        <v>66</v>
      </c>
      <c r="C70" s="11"/>
      <c r="D70" s="11"/>
      <c r="E70" s="180" t="s">
        <v>93</v>
      </c>
      <c r="F70" s="181"/>
      <c r="G70" s="100">
        <f>SUM(G69)</f>
        <v>370</v>
      </c>
      <c r="H70" s="100">
        <f>SUM(H69)</f>
        <v>370</v>
      </c>
      <c r="I70" s="100">
        <f>SUM(I69)</f>
        <v>370</v>
      </c>
    </row>
    <row r="71" spans="1:9" ht="13.5" thickBot="1">
      <c r="A71" s="175"/>
      <c r="B71" s="15">
        <v>67</v>
      </c>
      <c r="C71" s="15"/>
      <c r="D71" s="15"/>
      <c r="E71" s="223" t="s">
        <v>62</v>
      </c>
      <c r="F71" s="206"/>
      <c r="G71" s="101">
        <f>G4+G6+G14+G23+G30+G44+G47+G49+G56+G68+G70+G61</f>
        <v>82574</v>
      </c>
      <c r="H71" s="101">
        <f>H4+H6+H14+H23+H30+H44+H47+H49+H56+H68+H70+H61</f>
        <v>83305</v>
      </c>
      <c r="I71" s="101">
        <f>I4+I6+I14+I23+I30+I44+I47+I49+I56+I68+I70+I61</f>
        <v>85274</v>
      </c>
    </row>
    <row r="72" spans="1:9" ht="12.75" customHeight="1">
      <c r="A72" s="159" t="s">
        <v>113</v>
      </c>
      <c r="B72" s="216">
        <v>68</v>
      </c>
      <c r="C72" s="218"/>
      <c r="D72" s="218"/>
      <c r="E72" s="207" t="s">
        <v>159</v>
      </c>
      <c r="F72" s="208"/>
      <c r="G72" s="178">
        <v>30510</v>
      </c>
      <c r="H72" s="220">
        <v>28810</v>
      </c>
      <c r="I72" s="220">
        <f>28810+810+1937+520</f>
        <v>32077</v>
      </c>
    </row>
    <row r="73" spans="1:9" ht="12.75">
      <c r="A73" s="160"/>
      <c r="B73" s="217"/>
      <c r="C73" s="219"/>
      <c r="D73" s="219"/>
      <c r="E73" s="209"/>
      <c r="F73" s="210"/>
      <c r="G73" s="179"/>
      <c r="H73" s="221"/>
      <c r="I73" s="221"/>
    </row>
    <row r="74" spans="1:9" ht="12.75">
      <c r="A74" s="160"/>
      <c r="B74" s="217"/>
      <c r="C74" s="219"/>
      <c r="D74" s="219"/>
      <c r="E74" s="209"/>
      <c r="F74" s="210"/>
      <c r="G74" s="179"/>
      <c r="H74" s="221"/>
      <c r="I74" s="221"/>
    </row>
    <row r="75" spans="1:9" ht="12.75">
      <c r="A75" s="160"/>
      <c r="B75" s="217"/>
      <c r="C75" s="219"/>
      <c r="D75" s="219"/>
      <c r="E75" s="209"/>
      <c r="F75" s="210"/>
      <c r="G75" s="179"/>
      <c r="H75" s="221"/>
      <c r="I75" s="221"/>
    </row>
    <row r="76" spans="1:9" ht="12.75">
      <c r="A76" s="160"/>
      <c r="B76" s="217"/>
      <c r="C76" s="219"/>
      <c r="D76" s="219"/>
      <c r="E76" s="209"/>
      <c r="F76" s="210"/>
      <c r="G76" s="179"/>
      <c r="H76" s="221"/>
      <c r="I76" s="221"/>
    </row>
    <row r="77" spans="1:9" ht="12.75">
      <c r="A77" s="160"/>
      <c r="B77" s="217"/>
      <c r="C77" s="219"/>
      <c r="D77" s="219"/>
      <c r="E77" s="209"/>
      <c r="F77" s="210"/>
      <c r="G77" s="179"/>
      <c r="H77" s="221"/>
      <c r="I77" s="221"/>
    </row>
    <row r="78" spans="1:9" ht="12.75">
      <c r="A78" s="160"/>
      <c r="B78" s="217"/>
      <c r="C78" s="219"/>
      <c r="D78" s="219"/>
      <c r="E78" s="209"/>
      <c r="F78" s="210"/>
      <c r="G78" s="179"/>
      <c r="H78" s="221"/>
      <c r="I78" s="221"/>
    </row>
    <row r="79" spans="1:9" ht="12.75">
      <c r="A79" s="160"/>
      <c r="B79" s="187"/>
      <c r="C79" s="191"/>
      <c r="D79" s="191"/>
      <c r="E79" s="211"/>
      <c r="F79" s="212"/>
      <c r="G79" s="177"/>
      <c r="H79" s="222"/>
      <c r="I79" s="222"/>
    </row>
    <row r="80" spans="1:9" ht="12.75">
      <c r="A80" s="160"/>
      <c r="B80" s="11">
        <v>69</v>
      </c>
      <c r="C80" s="11"/>
      <c r="D80" s="11"/>
      <c r="E80" s="165"/>
      <c r="F80" s="181"/>
      <c r="G80" s="139"/>
      <c r="H80" s="104"/>
      <c r="I80" s="104"/>
    </row>
    <row r="81" spans="1:9" ht="12.75">
      <c r="A81" s="160"/>
      <c r="B81" s="11">
        <v>70</v>
      </c>
      <c r="C81" s="11"/>
      <c r="D81" s="11"/>
      <c r="E81" s="165"/>
      <c r="F81" s="181"/>
      <c r="G81" s="139"/>
      <c r="H81" s="104"/>
      <c r="I81" s="104"/>
    </row>
    <row r="82" spans="1:9" ht="13.5" thickBot="1">
      <c r="A82" s="201"/>
      <c r="B82" s="15">
        <v>71</v>
      </c>
      <c r="C82" s="15"/>
      <c r="D82" s="15"/>
      <c r="E82" s="205" t="s">
        <v>63</v>
      </c>
      <c r="F82" s="206"/>
      <c r="G82" s="140">
        <f>SUM(G72:G81)</f>
        <v>30510</v>
      </c>
      <c r="H82" s="102">
        <f>SUM(H72:H81)</f>
        <v>28810</v>
      </c>
      <c r="I82" s="102">
        <f>SUM(I72:I81)</f>
        <v>32077</v>
      </c>
    </row>
    <row r="83" spans="1:9" ht="13.5" thickBot="1">
      <c r="A83" s="60"/>
      <c r="B83" s="61">
        <v>72</v>
      </c>
      <c r="C83" s="61"/>
      <c r="D83" s="61"/>
      <c r="E83" s="203" t="s">
        <v>79</v>
      </c>
      <c r="F83" s="204"/>
      <c r="G83" s="141">
        <f>G71+G82</f>
        <v>113084</v>
      </c>
      <c r="H83" s="103">
        <f>H71+H82</f>
        <v>112115</v>
      </c>
      <c r="I83" s="103">
        <f>I71+I82</f>
        <v>117351</v>
      </c>
    </row>
    <row r="84" ht="12.75">
      <c r="F84" s="75"/>
    </row>
    <row r="85" spans="5:6" ht="12.75">
      <c r="E85" s="75"/>
      <c r="F85" s="75"/>
    </row>
    <row r="86" ht="12.75">
      <c r="F86" s="75" t="s">
        <v>119</v>
      </c>
    </row>
  </sheetData>
  <mergeCells count="90">
    <mergeCell ref="B72:B79"/>
    <mergeCell ref="C72:C79"/>
    <mergeCell ref="I65:I66"/>
    <mergeCell ref="I72:I79"/>
    <mergeCell ref="D72:D79"/>
    <mergeCell ref="E69:F69"/>
    <mergeCell ref="E68:F68"/>
    <mergeCell ref="E71:F71"/>
    <mergeCell ref="H65:H66"/>
    <mergeCell ref="H72:H79"/>
    <mergeCell ref="F1:I1"/>
    <mergeCell ref="G50:G52"/>
    <mergeCell ref="H50:H52"/>
    <mergeCell ref="I50:I52"/>
    <mergeCell ref="E48:F48"/>
    <mergeCell ref="E40:F40"/>
    <mergeCell ref="E43:F43"/>
    <mergeCell ref="E44:F44"/>
    <mergeCell ref="E46:F46"/>
    <mergeCell ref="E42:F42"/>
    <mergeCell ref="E41:F41"/>
    <mergeCell ref="E45:F45"/>
    <mergeCell ref="E47:F47"/>
    <mergeCell ref="E83:F83"/>
    <mergeCell ref="E80:F80"/>
    <mergeCell ref="E82:F82"/>
    <mergeCell ref="E81:F81"/>
    <mergeCell ref="E72:F79"/>
    <mergeCell ref="E67:F67"/>
    <mergeCell ref="E70:F70"/>
    <mergeCell ref="E27:F27"/>
    <mergeCell ref="E24:F24"/>
    <mergeCell ref="E26:F26"/>
    <mergeCell ref="E25:F25"/>
    <mergeCell ref="E32:F32"/>
    <mergeCell ref="E33:F33"/>
    <mergeCell ref="E38:F38"/>
    <mergeCell ref="E39:F39"/>
    <mergeCell ref="E36:F36"/>
    <mergeCell ref="E37:F37"/>
    <mergeCell ref="E28:E29"/>
    <mergeCell ref="A72:A82"/>
    <mergeCell ref="A3:A71"/>
    <mergeCell ref="E16:F16"/>
    <mergeCell ref="E17:F17"/>
    <mergeCell ref="E18:F18"/>
    <mergeCell ref="E20:F20"/>
    <mergeCell ref="E21:F21"/>
    <mergeCell ref="E11:F11"/>
    <mergeCell ref="E6:F6"/>
    <mergeCell ref="E7:F7"/>
    <mergeCell ref="E5:F5"/>
    <mergeCell ref="E35:F35"/>
    <mergeCell ref="E14:F14"/>
    <mergeCell ref="E12:F12"/>
    <mergeCell ref="E13:F13"/>
    <mergeCell ref="E15:F15"/>
    <mergeCell ref="E8:F8"/>
    <mergeCell ref="E30:F30"/>
    <mergeCell ref="E34:F34"/>
    <mergeCell ref="E3:F3"/>
    <mergeCell ref="E51:F51"/>
    <mergeCell ref="E23:F23"/>
    <mergeCell ref="E65:F65"/>
    <mergeCell ref="E54:F54"/>
    <mergeCell ref="E4:F4"/>
    <mergeCell ref="E49:F49"/>
    <mergeCell ref="E50:F50"/>
    <mergeCell ref="E60:F60"/>
    <mergeCell ref="E61:F61"/>
    <mergeCell ref="B28:B29"/>
    <mergeCell ref="C28:C29"/>
    <mergeCell ref="D28:D29"/>
    <mergeCell ref="A1:E1"/>
    <mergeCell ref="B18:B19"/>
    <mergeCell ref="C18:C19"/>
    <mergeCell ref="D18:D19"/>
    <mergeCell ref="E2:F2"/>
    <mergeCell ref="E9:F9"/>
    <mergeCell ref="E10:F10"/>
    <mergeCell ref="E53:F53"/>
    <mergeCell ref="E59:F59"/>
    <mergeCell ref="E64:F64"/>
    <mergeCell ref="E62:F62"/>
    <mergeCell ref="E63:F63"/>
    <mergeCell ref="E57:F57"/>
    <mergeCell ref="G65:G66"/>
    <mergeCell ref="G72:G79"/>
    <mergeCell ref="E56:F56"/>
    <mergeCell ref="E55:F55"/>
  </mergeCells>
  <printOptions/>
  <pageMargins left="0.3937007874015748" right="0" top="0.3937007874015748" bottom="0" header="0.5118110236220472" footer="0.5118110236220472"/>
  <pageSetup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83"/>
  <sheetViews>
    <sheetView tabSelected="1" zoomScale="75" zoomScaleNormal="75" workbookViewId="0" topLeftCell="A1">
      <selection activeCell="D74" sqref="D74"/>
    </sheetView>
  </sheetViews>
  <sheetFormatPr defaultColWidth="9.00390625" defaultRowHeight="12.75"/>
  <cols>
    <col min="1" max="1" width="4.625" style="1" customWidth="1"/>
    <col min="2" max="2" width="7.375" style="1" customWidth="1"/>
    <col min="3" max="3" width="4.125" style="0" customWidth="1"/>
    <col min="4" max="4" width="45.00390625" style="0" customWidth="1"/>
    <col min="5" max="7" width="16.375" style="0" customWidth="1"/>
  </cols>
  <sheetData>
    <row r="2" spans="1:4" ht="15.75">
      <c r="A2" s="225" t="s">
        <v>200</v>
      </c>
      <c r="B2" s="225"/>
      <c r="C2" s="225"/>
      <c r="D2" s="225"/>
    </row>
    <row r="3" spans="1:4" ht="15.75">
      <c r="A3" s="38"/>
      <c r="B3" s="38"/>
      <c r="C3" s="38"/>
      <c r="D3" s="38"/>
    </row>
    <row r="4" spans="1:7" ht="16.5" thickBot="1">
      <c r="A4" s="38"/>
      <c r="B4" s="38"/>
      <c r="C4" s="38"/>
      <c r="D4" s="38"/>
      <c r="E4" s="158" t="s">
        <v>198</v>
      </c>
      <c r="F4" s="158"/>
      <c r="G4" s="158"/>
    </row>
    <row r="5" spans="1:7" ht="24.75" thickBot="1">
      <c r="A5" s="23" t="s">
        <v>32</v>
      </c>
      <c r="B5" s="20" t="s">
        <v>1</v>
      </c>
      <c r="C5" s="20" t="s">
        <v>0</v>
      </c>
      <c r="D5" s="20" t="s">
        <v>2</v>
      </c>
      <c r="E5" s="117" t="s">
        <v>185</v>
      </c>
      <c r="F5" s="117" t="s">
        <v>194</v>
      </c>
      <c r="G5" s="117" t="s">
        <v>199</v>
      </c>
    </row>
    <row r="6" spans="1:7" ht="12.75">
      <c r="A6" s="21">
        <v>1</v>
      </c>
      <c r="B6" s="14">
        <v>8115</v>
      </c>
      <c r="C6" s="14"/>
      <c r="D6" s="28" t="s">
        <v>102</v>
      </c>
      <c r="E6" s="48">
        <f>-330</f>
        <v>-330</v>
      </c>
      <c r="F6" s="48">
        <f>-330</f>
        <v>-330</v>
      </c>
      <c r="G6" s="48">
        <f>-330</f>
        <v>-330</v>
      </c>
    </row>
    <row r="7" spans="1:7" ht="12.75">
      <c r="A7" s="22">
        <v>2</v>
      </c>
      <c r="B7" s="11">
        <v>8115</v>
      </c>
      <c r="C7" s="11"/>
      <c r="D7" s="2" t="s">
        <v>85</v>
      </c>
      <c r="E7" s="56">
        <v>35720</v>
      </c>
      <c r="F7" s="58">
        <f>33000-79-50</f>
        <v>32871</v>
      </c>
      <c r="G7" s="56">
        <f>33000-79-50</f>
        <v>32871</v>
      </c>
    </row>
    <row r="8" spans="1:7" ht="12.75">
      <c r="A8" s="22">
        <v>3</v>
      </c>
      <c r="B8" s="11">
        <v>8115</v>
      </c>
      <c r="C8" s="11"/>
      <c r="D8" s="2" t="s">
        <v>149</v>
      </c>
      <c r="E8" s="56">
        <v>800</v>
      </c>
      <c r="F8" s="56">
        <v>800</v>
      </c>
      <c r="G8" s="56">
        <v>800</v>
      </c>
    </row>
    <row r="9" spans="1:7" ht="12.75">
      <c r="A9" s="22">
        <v>4</v>
      </c>
      <c r="B9" s="11">
        <v>8115</v>
      </c>
      <c r="C9" s="2"/>
      <c r="D9" s="2" t="s">
        <v>145</v>
      </c>
      <c r="E9" s="56">
        <v>0</v>
      </c>
      <c r="F9" s="56">
        <v>0</v>
      </c>
      <c r="G9" s="56">
        <v>0</v>
      </c>
    </row>
    <row r="10" spans="1:7" s="80" customFormat="1" ht="12.75" customHeight="1">
      <c r="A10" s="76">
        <v>5</v>
      </c>
      <c r="B10" s="77">
        <v>8115</v>
      </c>
      <c r="C10" s="78"/>
      <c r="D10" s="79" t="s">
        <v>146</v>
      </c>
      <c r="E10" s="47">
        <v>0</v>
      </c>
      <c r="F10" s="47">
        <v>0</v>
      </c>
      <c r="G10" s="74">
        <v>-100</v>
      </c>
    </row>
    <row r="11" spans="1:7" ht="12.75">
      <c r="A11" s="22">
        <v>6</v>
      </c>
      <c r="B11" s="11">
        <v>8115</v>
      </c>
      <c r="C11" s="2"/>
      <c r="D11" s="2" t="s">
        <v>177</v>
      </c>
      <c r="E11" s="56">
        <v>-384</v>
      </c>
      <c r="F11" s="56">
        <v>-384</v>
      </c>
      <c r="G11" s="56">
        <v>-384</v>
      </c>
    </row>
    <row r="12" spans="1:7" ht="12.75">
      <c r="A12" s="22">
        <v>7</v>
      </c>
      <c r="B12" s="11">
        <v>8115</v>
      </c>
      <c r="C12" s="2"/>
      <c r="D12" s="2" t="s">
        <v>65</v>
      </c>
      <c r="E12" s="56">
        <v>-257</v>
      </c>
      <c r="F12" s="56">
        <v>-257</v>
      </c>
      <c r="G12" s="56">
        <v>-257</v>
      </c>
    </row>
    <row r="13" spans="1:7" ht="12.75">
      <c r="A13" s="22">
        <v>8</v>
      </c>
      <c r="B13" s="11"/>
      <c r="C13" s="2"/>
      <c r="D13" s="2"/>
      <c r="E13" s="46"/>
      <c r="F13" s="46"/>
      <c r="G13" s="46"/>
    </row>
    <row r="14" spans="1:7" ht="12.75">
      <c r="A14" s="22">
        <v>9</v>
      </c>
      <c r="B14" s="11">
        <v>8124</v>
      </c>
      <c r="C14" s="2"/>
      <c r="D14" s="2" t="s">
        <v>187</v>
      </c>
      <c r="E14" s="46">
        <v>-3245</v>
      </c>
      <c r="F14" s="46">
        <v>-3245</v>
      </c>
      <c r="G14" s="46">
        <v>-3245</v>
      </c>
    </row>
    <row r="15" spans="1:7" ht="12.75">
      <c r="A15" s="22">
        <v>10</v>
      </c>
      <c r="B15" s="11"/>
      <c r="C15" s="2"/>
      <c r="D15" s="2"/>
      <c r="E15" s="56"/>
      <c r="F15" s="56"/>
      <c r="G15" s="56"/>
    </row>
    <row r="16" spans="1:7" ht="12.75">
      <c r="A16" s="22">
        <v>11</v>
      </c>
      <c r="B16" s="11">
        <v>8124</v>
      </c>
      <c r="C16" s="2"/>
      <c r="D16" s="2" t="s">
        <v>188</v>
      </c>
      <c r="E16" s="46">
        <v>-1061</v>
      </c>
      <c r="F16" s="46">
        <v>-1061</v>
      </c>
      <c r="G16" s="46">
        <v>-1061</v>
      </c>
    </row>
    <row r="17" spans="1:7" ht="12.75">
      <c r="A17" s="22">
        <v>12</v>
      </c>
      <c r="B17" s="11">
        <v>8113</v>
      </c>
      <c r="C17" s="2"/>
      <c r="D17" s="2" t="s">
        <v>151</v>
      </c>
      <c r="E17" s="127">
        <v>0</v>
      </c>
      <c r="F17" s="127">
        <v>0</v>
      </c>
      <c r="G17" s="127">
        <v>0</v>
      </c>
    </row>
    <row r="18" spans="1:7" ht="12.75">
      <c r="A18" s="22">
        <v>13</v>
      </c>
      <c r="B18" s="11">
        <v>8123</v>
      </c>
      <c r="C18" s="2"/>
      <c r="D18" s="2" t="s">
        <v>152</v>
      </c>
      <c r="E18" s="127">
        <v>0</v>
      </c>
      <c r="F18" s="127">
        <v>0</v>
      </c>
      <c r="G18" s="127">
        <v>0</v>
      </c>
    </row>
    <row r="19" spans="1:7" ht="12.75">
      <c r="A19" s="22">
        <v>14</v>
      </c>
      <c r="B19" s="11">
        <v>8114</v>
      </c>
      <c r="C19" s="2"/>
      <c r="D19" s="2" t="s">
        <v>155</v>
      </c>
      <c r="E19" s="56">
        <v>-10300</v>
      </c>
      <c r="F19" s="56">
        <v>-10300</v>
      </c>
      <c r="G19" s="56">
        <v>-10300</v>
      </c>
    </row>
    <row r="20" spans="1:7" ht="12.75">
      <c r="A20" s="22">
        <v>15</v>
      </c>
      <c r="B20" s="11">
        <v>8124</v>
      </c>
      <c r="C20" s="2"/>
      <c r="D20" s="2" t="s">
        <v>156</v>
      </c>
      <c r="E20" s="26">
        <v>-667</v>
      </c>
      <c r="F20" s="26">
        <v>-667</v>
      </c>
      <c r="G20" s="26">
        <v>-667</v>
      </c>
    </row>
    <row r="21" spans="1:7" ht="12.75">
      <c r="A21" s="22">
        <v>16</v>
      </c>
      <c r="B21" s="11">
        <v>8124</v>
      </c>
      <c r="C21" s="2"/>
      <c r="D21" s="2" t="s">
        <v>186</v>
      </c>
      <c r="E21" s="46">
        <v>-1044</v>
      </c>
      <c r="F21" s="46">
        <v>-1044</v>
      </c>
      <c r="G21" s="46">
        <v>-1044</v>
      </c>
    </row>
    <row r="22" spans="1:7" ht="12.75">
      <c r="A22" s="22">
        <v>17</v>
      </c>
      <c r="B22" s="11"/>
      <c r="C22" s="2"/>
      <c r="D22" s="2"/>
      <c r="E22" s="46"/>
      <c r="F22" s="46"/>
      <c r="G22" s="46"/>
    </row>
    <row r="23" spans="1:7" ht="12.75">
      <c r="A23" s="121">
        <v>18</v>
      </c>
      <c r="B23" s="13"/>
      <c r="C23" s="122"/>
      <c r="D23" s="122"/>
      <c r="E23" s="123"/>
      <c r="F23" s="123"/>
      <c r="G23" s="123"/>
    </row>
    <row r="24" spans="1:7" ht="13.5" thickBot="1">
      <c r="A24" s="49">
        <v>19</v>
      </c>
      <c r="B24" s="15"/>
      <c r="C24" s="50"/>
      <c r="D24" s="50"/>
      <c r="E24" s="34"/>
      <c r="F24" s="34"/>
      <c r="G24" s="34"/>
    </row>
    <row r="25" spans="1:7" ht="13.5" thickBot="1">
      <c r="A25" s="23">
        <v>20</v>
      </c>
      <c r="B25" s="20"/>
      <c r="C25" s="18"/>
      <c r="D25" s="19" t="s">
        <v>84</v>
      </c>
      <c r="E25" s="51">
        <f>SUM(E6:E24)</f>
        <v>19232</v>
      </c>
      <c r="F25" s="51">
        <f>SUM(F6:F24)</f>
        <v>16383</v>
      </c>
      <c r="G25" s="51">
        <f>SUM(G6:G24)</f>
        <v>16283</v>
      </c>
    </row>
    <row r="27" ht="13.5" thickBot="1"/>
    <row r="28" spans="4:7" ht="12.75">
      <c r="D28" s="29" t="s">
        <v>66</v>
      </c>
      <c r="E28" s="30">
        <f>'příjmy 2011'!H87</f>
        <v>93852</v>
      </c>
      <c r="F28" s="30">
        <f>'příjmy 2011'!I87</f>
        <v>95732</v>
      </c>
      <c r="G28" s="30">
        <f>'příjmy 2011'!J87</f>
        <v>101068</v>
      </c>
    </row>
    <row r="29" spans="4:7" ht="12.75">
      <c r="D29" s="31" t="s">
        <v>67</v>
      </c>
      <c r="E29" s="32">
        <f>'výdaje 2011'!G83</f>
        <v>113084</v>
      </c>
      <c r="F29" s="32">
        <f>'výdaje 2011'!H83</f>
        <v>112115</v>
      </c>
      <c r="G29" s="32">
        <f>'výdaje 2011'!I83</f>
        <v>117351</v>
      </c>
    </row>
    <row r="30" spans="4:7" ht="12.75">
      <c r="D30" s="31" t="s">
        <v>91</v>
      </c>
      <c r="E30" s="26">
        <f>E28-E29</f>
        <v>-19232</v>
      </c>
      <c r="F30" s="26">
        <f>F28-F29</f>
        <v>-16383</v>
      </c>
      <c r="G30" s="26">
        <f>G28-G29</f>
        <v>-16283</v>
      </c>
    </row>
    <row r="31" spans="4:7" ht="13.5" thickBot="1">
      <c r="D31" s="33" t="s">
        <v>68</v>
      </c>
      <c r="E31" s="34">
        <f>E25</f>
        <v>19232</v>
      </c>
      <c r="F31" s="34">
        <f>F25</f>
        <v>16383</v>
      </c>
      <c r="G31" s="34">
        <f>G25</f>
        <v>16283</v>
      </c>
    </row>
    <row r="34" spans="5:7" ht="12.75">
      <c r="E34">
        <f>E30+E31</f>
        <v>0</v>
      </c>
      <c r="F34">
        <f>F30+F31</f>
        <v>0</v>
      </c>
      <c r="G34">
        <f>G30+G31</f>
        <v>0</v>
      </c>
    </row>
    <row r="37" spans="1:4" s="106" customFormat="1" ht="14.25">
      <c r="A37" s="1"/>
      <c r="B37" s="119"/>
      <c r="D37" s="118"/>
    </row>
    <row r="38" spans="1:2" s="106" customFormat="1" ht="12.75">
      <c r="A38" s="1"/>
      <c r="B38" s="1"/>
    </row>
    <row r="39" spans="1:4" s="106" customFormat="1" ht="14.25">
      <c r="A39" s="112"/>
      <c r="B39" s="112"/>
      <c r="C39" s="112"/>
      <c r="D39" s="125"/>
    </row>
    <row r="40" spans="1:4" s="106" customFormat="1" ht="15">
      <c r="A40" s="109"/>
      <c r="B40" s="109"/>
      <c r="C40" s="109"/>
      <c r="D40" s="129"/>
    </row>
    <row r="41" spans="1:7" s="106" customFormat="1" ht="12.75">
      <c r="A41" s="109"/>
      <c r="B41" s="109"/>
      <c r="C41" s="109"/>
      <c r="D41" s="116"/>
      <c r="E41" s="10"/>
      <c r="F41" s="10"/>
      <c r="G41" s="10"/>
    </row>
    <row r="42" spans="1:7" s="106" customFormat="1" ht="14.25">
      <c r="A42" s="110"/>
      <c r="B42" s="110"/>
      <c r="C42" s="111"/>
      <c r="D42" s="118"/>
      <c r="E42" s="115"/>
      <c r="F42" s="115"/>
      <c r="G42" s="115"/>
    </row>
    <row r="43" spans="1:4" s="106" customFormat="1" ht="12.75">
      <c r="A43" s="110"/>
      <c r="B43" s="113"/>
      <c r="C43" s="113"/>
      <c r="D43" s="113"/>
    </row>
    <row r="44" spans="1:4" s="106" customFormat="1" ht="14.25">
      <c r="A44" s="110"/>
      <c r="B44" s="110"/>
      <c r="C44" s="111"/>
      <c r="D44" s="118"/>
    </row>
    <row r="45" spans="1:4" s="106" customFormat="1" ht="12.75">
      <c r="A45" s="110"/>
      <c r="B45" s="110"/>
      <c r="C45" s="111"/>
      <c r="D45" s="111"/>
    </row>
    <row r="46" spans="1:4" s="106" customFormat="1" ht="12.75">
      <c r="A46" s="110"/>
      <c r="B46" s="110"/>
      <c r="C46" s="111"/>
      <c r="D46" s="111"/>
    </row>
    <row r="47" spans="1:4" s="106" customFormat="1" ht="12.75">
      <c r="A47" s="110"/>
      <c r="B47" s="110"/>
      <c r="C47" s="111"/>
      <c r="D47" s="111"/>
    </row>
    <row r="48" spans="1:4" s="106" customFormat="1" ht="12.75">
      <c r="A48" s="110"/>
      <c r="B48" s="110"/>
      <c r="C48" s="111"/>
      <c r="D48" s="114"/>
    </row>
    <row r="49" spans="1:4" s="106" customFormat="1" ht="12.75">
      <c r="A49" s="110"/>
      <c r="B49" s="110"/>
      <c r="C49" s="111"/>
      <c r="D49" s="114"/>
    </row>
    <row r="50" spans="1:4" s="106" customFormat="1" ht="12.75">
      <c r="A50" s="110"/>
      <c r="B50" s="110"/>
      <c r="C50" s="111"/>
      <c r="D50" s="111"/>
    </row>
    <row r="51" spans="1:4" s="106" customFormat="1" ht="12.75">
      <c r="A51" s="110"/>
      <c r="B51" s="110"/>
      <c r="C51" s="111"/>
      <c r="D51" s="111"/>
    </row>
    <row r="52" spans="1:4" s="106" customFormat="1" ht="12.75">
      <c r="A52" s="110"/>
      <c r="B52" s="113"/>
      <c r="C52" s="113"/>
      <c r="D52" s="113"/>
    </row>
    <row r="53" spans="1:4" s="106" customFormat="1" ht="12.75">
      <c r="A53" s="110"/>
      <c r="B53" s="110"/>
      <c r="C53" s="111"/>
      <c r="D53" s="111"/>
    </row>
    <row r="54" spans="1:7" s="106" customFormat="1" ht="12.75">
      <c r="A54" s="110"/>
      <c r="B54" s="110"/>
      <c r="C54" s="111"/>
      <c r="D54" s="111"/>
      <c r="F54" s="224" t="s">
        <v>189</v>
      </c>
      <c r="G54" s="224"/>
    </row>
    <row r="55" spans="1:7" s="106" customFormat="1" ht="12.75">
      <c r="A55" s="110"/>
      <c r="B55" s="110"/>
      <c r="C55" s="111"/>
      <c r="D55" s="111"/>
      <c r="F55" s="224" t="s">
        <v>190</v>
      </c>
      <c r="G55" s="224"/>
    </row>
    <row r="56" spans="1:7" s="106" customFormat="1" ht="12" customHeight="1">
      <c r="A56" s="110"/>
      <c r="B56" s="110"/>
      <c r="C56" s="111"/>
      <c r="D56" s="111"/>
      <c r="F56" s="224" t="s">
        <v>191</v>
      </c>
      <c r="G56" s="224"/>
    </row>
    <row r="57" spans="1:4" s="106" customFormat="1" ht="12" customHeight="1">
      <c r="A57" s="1"/>
      <c r="B57" s="1"/>
      <c r="D57" s="124"/>
    </row>
    <row r="58" spans="1:2" s="106" customFormat="1" ht="12" customHeight="1">
      <c r="A58" s="1"/>
      <c r="B58" s="1"/>
    </row>
    <row r="59" spans="1:2" s="106" customFormat="1" ht="12" customHeight="1">
      <c r="A59" s="1"/>
      <c r="B59" s="1"/>
    </row>
    <row r="60" spans="1:2" s="106" customFormat="1" ht="12.75">
      <c r="A60" s="1"/>
      <c r="B60" s="1"/>
    </row>
    <row r="61" spans="1:2" s="106" customFormat="1" ht="12.75">
      <c r="A61" s="1"/>
      <c r="B61" s="1"/>
    </row>
    <row r="62" spans="1:4" s="106" customFormat="1" ht="12.75">
      <c r="A62" s="108"/>
      <c r="B62" s="108"/>
      <c r="C62" s="108"/>
      <c r="D62" s="108"/>
    </row>
    <row r="63" spans="1:2" s="106" customFormat="1" ht="12.75">
      <c r="A63" s="1"/>
      <c r="B63" s="1"/>
    </row>
    <row r="64" spans="1:4" s="106" customFormat="1" ht="12.75">
      <c r="A64" s="1"/>
      <c r="B64" s="107"/>
      <c r="C64" s="107"/>
      <c r="D64" s="107"/>
    </row>
    <row r="65" spans="1:2" s="106" customFormat="1" ht="12.75">
      <c r="A65" s="1"/>
      <c r="B65" s="1"/>
    </row>
    <row r="66" spans="1:4" s="106" customFormat="1" ht="12.75">
      <c r="A66" s="1"/>
      <c r="B66" s="107"/>
      <c r="C66" s="107"/>
      <c r="D66" s="107"/>
    </row>
    <row r="67" spans="1:2" s="106" customFormat="1" ht="12.75">
      <c r="A67" s="1"/>
      <c r="B67" s="1"/>
    </row>
    <row r="68" spans="1:4" s="106" customFormat="1" ht="12.75">
      <c r="A68" s="1"/>
      <c r="B68" s="107"/>
      <c r="C68" s="107"/>
      <c r="D68" s="107"/>
    </row>
    <row r="69" spans="1:4" s="106" customFormat="1" ht="12.75">
      <c r="A69" s="1"/>
      <c r="B69" s="107"/>
      <c r="C69" s="107"/>
      <c r="D69" s="107"/>
    </row>
    <row r="70" spans="1:4" s="106" customFormat="1" ht="12.75">
      <c r="A70" s="1"/>
      <c r="B70" s="107"/>
      <c r="C70" s="107"/>
      <c r="D70" s="86" t="s">
        <v>205</v>
      </c>
    </row>
    <row r="72" spans="2:4" ht="12.75">
      <c r="B72" s="226"/>
      <c r="C72" s="226"/>
      <c r="D72" s="226"/>
    </row>
    <row r="74" ht="12.75">
      <c r="D74" s="86"/>
    </row>
    <row r="75" spans="2:5" ht="12.75">
      <c r="B75" s="27"/>
      <c r="E75" s="75" t="s">
        <v>160</v>
      </c>
    </row>
    <row r="76" ht="12.75">
      <c r="D76" s="59"/>
    </row>
    <row r="77" ht="12.75">
      <c r="D77" s="59"/>
    </row>
    <row r="78" ht="12.75">
      <c r="D78" s="59"/>
    </row>
    <row r="79" ht="12.75">
      <c r="D79" s="59"/>
    </row>
    <row r="80" ht="12.75">
      <c r="D80" s="59"/>
    </row>
    <row r="83" ht="12.75">
      <c r="D83" s="59"/>
    </row>
  </sheetData>
  <mergeCells count="6">
    <mergeCell ref="F56:G56"/>
    <mergeCell ref="E4:G4"/>
    <mergeCell ref="A2:D2"/>
    <mergeCell ref="B72:D72"/>
    <mergeCell ref="F54:G54"/>
    <mergeCell ref="F55:G55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Kateřina Pokorná</cp:lastModifiedBy>
  <cp:lastPrinted>2011-03-24T10:57:32Z</cp:lastPrinted>
  <dcterms:created xsi:type="dcterms:W3CDTF">2003-01-03T12:32:00Z</dcterms:created>
  <dcterms:modified xsi:type="dcterms:W3CDTF">2011-05-17T06:08:13Z</dcterms:modified>
  <cp:category/>
  <cp:version/>
  <cp:contentType/>
  <cp:contentStatus/>
</cp:coreProperties>
</file>