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ozpočet - okna Turpišova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<sst xmlns="http://schemas.openxmlformats.org/spreadsheetml/2006/main" count="69" uniqueCount="45">
  <si>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Č</t>
  </si>
  <si>
    <t xml:space="preserve">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</si>
  <si>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</si>
  <si>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</si>
  <si>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</si>
  <si>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</si>
  <si>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</si>
  <si>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</si>
  <si>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</si>
  <si>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</si>
  <si>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</si>
  <si>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</si>
  <si>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</si>
  <si>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</si>
  <si>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</si>
  <si>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Zkrácený popis</t>
  </si>
  <si>
    <t>Výplně otvorů</t>
  </si>
  <si>
    <t>Osazení oken a dveří</t>
  </si>
  <si>
    <t>Bourání konstrukcí</t>
  </si>
  <si>
    <t>Ostatní materiál</t>
  </si>
  <si>
    <t>M.j.</t>
  </si>
  <si>
    <t>kompl.</t>
  </si>
  <si>
    <t>kus</t>
  </si>
  <si>
    <t>Množství</t>
  </si>
  <si>
    <t>Začištění ostění oken a dveří vč.nadpraží</t>
  </si>
  <si>
    <t>ks</t>
  </si>
  <si>
    <t>Vybourání stávajících výplní otvorů</t>
  </si>
  <si>
    <t>Osazení parapetních desek z plast. hmot vč.dodávky - vnitřní</t>
  </si>
  <si>
    <t>15</t>
  </si>
  <si>
    <t>Úprava povrchů</t>
  </si>
  <si>
    <t>Celkem</t>
  </si>
  <si>
    <t>JC (Kč)</t>
  </si>
  <si>
    <t>DPH 15%</t>
  </si>
  <si>
    <t>Celkem vč. DPH</t>
  </si>
  <si>
    <t>Okno plastové 140x160 (ozn. 01)</t>
  </si>
  <si>
    <t>Okno plastové 140x70 suterén, sklep (ozn. 02)</t>
  </si>
  <si>
    <t>Okno plastové  90x70 suterén, sklep (ozn.03)</t>
  </si>
  <si>
    <t>Okno plastové 220x160, byt přízemí (ozn.04)</t>
  </si>
  <si>
    <t>Balk.stěna, fr.okno 70x241 + 150x160 (ozn. 05a, 05b)</t>
  </si>
  <si>
    <t>Dveře vchodové plast 145x235, dvoukřídlé,ulice (ozn. 06)</t>
  </si>
  <si>
    <t>Dveře balk. 150x240,dvoukřídlé,schodiště,ulice (ozn. 08)</t>
  </si>
  <si>
    <t>Dveře  vchod. 105x208 suterén, štít,jednokřídlové (ozn. 09)</t>
  </si>
  <si>
    <t>Okno plastové  140x90,chodba, pevné (ozn. 10)</t>
  </si>
  <si>
    <t>Dveře vchodové 150x240,dvoukřídlé,dvůr (ozn. 07)</t>
  </si>
  <si>
    <t>Začištění vnějších parapetů dle TZ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</si>
</sst>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[$-405]d\.\ mmmm\ yyyy"/>
  </numFmts>
  <fonts count="2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8" fillId="11" borderId="0" applyNumberFormat="0" applyBorder="0" applyAlignment="0" applyProtection="0"/>
    <xf numFmtId="0" fontId="9" fillId="12" borderId="2" applyNumberFormat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4" borderId="6" applyNumberFormat="0" applyFont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23"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18" borderId="1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2" fillId="18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18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2" fillId="18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4" borderId="0" xfId="0" applyNumberFormat="1" applyFont="1" applyFill="1" applyAlignment="1" applyProtection="1">
      <alignment vertical="center"/>
      <protection locked="0"/>
    </xf>
    <xf numFmtId="0" fontId="1" fillId="6" borderId="0" xfId="0" applyFont="1" applyFill="1" applyAlignment="1" applyProtection="1">
      <alignment vertical="center"/>
      <protection/>
    </xf>
    <xf numFmtId="4" fontId="1" fillId="0" borderId="0" xfId="0" applyNumberFormat="1" applyFont="1" applyFill="1" applyAlignment="1" applyProtection="1">
      <alignment vertical="center"/>
      <protection/>
    </xf>
  </cellXfs>
  <cellStyles count="44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 [0]" xfId="36"/>
    <cellStyle name="Chybně" xfId="37"/>
    <cellStyle name="Kontrolní buňka" xfId="38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8.00390625" style="0" customWidth="1"/>
    <col min="3" max="3" width="5.7109375" style="0" customWidth="1"/>
    <col min="4" max="4" width="10.8515625" style="0" customWidth="1"/>
    <col min="31" max="32" width="12.140625" style="0" hidden="1" customWidth="1"/>
  </cols>
  <sheetData>
    <row r="1" spans="1:6" ht="13.5" thickBot="1">
      <c r="A1" s="1" t="s">
        <v>0</v>
      </c>
      <c r="B1" s="1" t="s">
        <v>15</v>
      </c>
      <c r="C1" s="1" t="s">
        <v>20</v>
      </c>
      <c r="D1" s="14" t="s">
        <v>23</v>
      </c>
      <c r="E1" s="15" t="s">
        <v>31</v>
      </c>
      <c r="F1" s="16" t="s">
        <v>30</v>
      </c>
    </row>
    <row r="2" spans="1:6" ht="12.75">
      <c r="A2" s="2" t="s">
        <v>1</v>
      </c>
      <c r="B2" s="2" t="s">
        <v>29</v>
      </c>
      <c r="C2" s="2" t="s">
        <v>1</v>
      </c>
      <c r="D2" s="6" t="s">
        <v>1</v>
      </c>
      <c r="E2" s="21"/>
      <c r="F2" s="17"/>
    </row>
    <row r="3" spans="1:32" ht="12.75">
      <c r="A3" s="3" t="s">
        <v>2</v>
      </c>
      <c r="B3" s="3" t="s">
        <v>24</v>
      </c>
      <c r="C3" s="3" t="s">
        <v>21</v>
      </c>
      <c r="D3" s="7">
        <v>1</v>
      </c>
      <c r="E3" s="20">
        <v>0</v>
      </c>
      <c r="F3" s="12">
        <f>E3*D3</f>
        <v>0</v>
      </c>
      <c r="AE3" s="10">
        <f>72900*0.279836351165981</f>
        <v>20400.070000000014</v>
      </c>
      <c r="AF3" s="10">
        <f>72900*(1-0.279836351165981)</f>
        <v>52499.92999999999</v>
      </c>
    </row>
    <row r="4" spans="1:6" ht="12.75">
      <c r="A4" s="13">
        <v>2</v>
      </c>
      <c r="B4" t="s">
        <v>44</v>
      </c>
      <c r="C4" t="s">
        <v>25</v>
      </c>
      <c r="D4" s="7">
        <v>82</v>
      </c>
      <c r="E4" s="20">
        <v>0</v>
      </c>
      <c r="F4" s="12">
        <f>E4*D4</f>
        <v>0</v>
      </c>
    </row>
    <row r="5" spans="1:32" ht="12.75">
      <c r="A5" s="4" t="s">
        <v>1</v>
      </c>
      <c r="B5" s="4" t="s">
        <v>16</v>
      </c>
      <c r="C5" s="4" t="s">
        <v>1</v>
      </c>
      <c r="D5" s="8" t="s">
        <v>1</v>
      </c>
      <c r="E5" s="21"/>
      <c r="F5" s="17"/>
      <c r="AE5" s="10">
        <f>88757*0.317988215014027</f>
        <v>28223.679999999997</v>
      </c>
      <c r="AF5" s="10">
        <f>88757*(1-0.317988215014027)</f>
        <v>60533.32000000001</v>
      </c>
    </row>
    <row r="6" spans="1:32" ht="12.75">
      <c r="A6" s="3" t="s">
        <v>3</v>
      </c>
      <c r="B6" s="3" t="s">
        <v>17</v>
      </c>
      <c r="C6" s="3" t="s">
        <v>25</v>
      </c>
      <c r="D6" s="7">
        <v>87</v>
      </c>
      <c r="E6" s="20">
        <v>0</v>
      </c>
      <c r="F6" s="12">
        <f aca="true" t="shared" si="0" ref="F6:F20">E6*D6</f>
        <v>0</v>
      </c>
      <c r="AE6" s="10">
        <f>43925*0.770341263517359</f>
        <v>33837.23999999999</v>
      </c>
      <c r="AF6" s="10">
        <f>43925*(1-0.770341263517359)</f>
        <v>10087.760000000006</v>
      </c>
    </row>
    <row r="7" spans="1:6" ht="12.75">
      <c r="A7" s="3" t="s">
        <v>4</v>
      </c>
      <c r="B7" s="3" t="s">
        <v>27</v>
      </c>
      <c r="C7" s="3" t="s">
        <v>25</v>
      </c>
      <c r="D7" s="7">
        <v>60</v>
      </c>
      <c r="E7" s="20">
        <v>0</v>
      </c>
      <c r="F7" s="12">
        <f t="shared" si="0"/>
        <v>0</v>
      </c>
    </row>
    <row r="8" spans="1:32" ht="12.75">
      <c r="A8" s="4" t="s">
        <v>1</v>
      </c>
      <c r="B8" s="4" t="s">
        <v>18</v>
      </c>
      <c r="C8" s="4" t="s">
        <v>1</v>
      </c>
      <c r="D8" s="8" t="s">
        <v>1</v>
      </c>
      <c r="E8" s="21"/>
      <c r="F8" s="17"/>
      <c r="AE8" s="10">
        <f>46415*0.174056016374017</f>
        <v>8078.809999999999</v>
      </c>
      <c r="AF8" s="10">
        <f>46415*(1-0.174056016374017)</f>
        <v>38336.19</v>
      </c>
    </row>
    <row r="9" spans="1:6" ht="12.75">
      <c r="A9" s="3" t="s">
        <v>5</v>
      </c>
      <c r="B9" s="3" t="s">
        <v>26</v>
      </c>
      <c r="C9" s="3" t="s">
        <v>25</v>
      </c>
      <c r="D9" s="7">
        <v>87</v>
      </c>
      <c r="E9" s="20">
        <v>0</v>
      </c>
      <c r="F9" s="12">
        <f t="shared" si="0"/>
        <v>0</v>
      </c>
    </row>
    <row r="10" spans="1:32" ht="12.75">
      <c r="A10" s="4" t="s">
        <v>1</v>
      </c>
      <c r="B10" s="4" t="s">
        <v>19</v>
      </c>
      <c r="C10" s="4" t="s">
        <v>1</v>
      </c>
      <c r="D10" s="8" t="s">
        <v>1</v>
      </c>
      <c r="E10" s="21"/>
      <c r="F10" s="17"/>
      <c r="AE10" s="11">
        <f>8493*1</f>
        <v>8493</v>
      </c>
      <c r="AF10" s="11">
        <f>8493*(1-1)</f>
        <v>0</v>
      </c>
    </row>
    <row r="11" spans="1:32" ht="12.75">
      <c r="A11" s="5" t="s">
        <v>6</v>
      </c>
      <c r="B11" s="5" t="s">
        <v>34</v>
      </c>
      <c r="C11" s="5" t="s">
        <v>22</v>
      </c>
      <c r="D11" s="9">
        <v>46</v>
      </c>
      <c r="E11" s="20">
        <v>0</v>
      </c>
      <c r="F11" s="12">
        <f t="shared" si="0"/>
        <v>0</v>
      </c>
      <c r="AE11" s="11">
        <f>3958*1</f>
        <v>3958</v>
      </c>
      <c r="AF11" s="11">
        <f>3958*(1-1)</f>
        <v>0</v>
      </c>
    </row>
    <row r="12" spans="1:32" ht="12.75">
      <c r="A12" s="5" t="s">
        <v>7</v>
      </c>
      <c r="B12" s="5" t="s">
        <v>35</v>
      </c>
      <c r="C12" s="5" t="s">
        <v>22</v>
      </c>
      <c r="D12" s="9">
        <v>7</v>
      </c>
      <c r="E12" s="20">
        <v>0</v>
      </c>
      <c r="F12" s="12">
        <f t="shared" si="0"/>
        <v>0</v>
      </c>
      <c r="AE12" s="11">
        <f>2927*1</f>
        <v>2927</v>
      </c>
      <c r="AF12" s="11">
        <f>2927*(1-1)</f>
        <v>0</v>
      </c>
    </row>
    <row r="13" spans="1:32" ht="12.75">
      <c r="A13" s="5" t="s">
        <v>8</v>
      </c>
      <c r="B13" s="5" t="s">
        <v>36</v>
      </c>
      <c r="C13" s="5" t="s">
        <v>22</v>
      </c>
      <c r="D13" s="9">
        <v>11</v>
      </c>
      <c r="E13" s="20">
        <v>0</v>
      </c>
      <c r="F13" s="12">
        <f t="shared" si="0"/>
        <v>0</v>
      </c>
      <c r="AE13" s="11">
        <f>11409*1</f>
        <v>11409</v>
      </c>
      <c r="AF13" s="11">
        <f>11409*(1-1)</f>
        <v>0</v>
      </c>
    </row>
    <row r="14" spans="1:32" ht="12.75">
      <c r="A14" s="5" t="s">
        <v>9</v>
      </c>
      <c r="B14" s="5" t="s">
        <v>37</v>
      </c>
      <c r="C14" s="5" t="s">
        <v>22</v>
      </c>
      <c r="D14" s="9">
        <v>4</v>
      </c>
      <c r="E14" s="20">
        <v>0</v>
      </c>
      <c r="F14" s="12">
        <f t="shared" si="0"/>
        <v>0</v>
      </c>
      <c r="AE14" s="11">
        <f>15347*1</f>
        <v>15347</v>
      </c>
      <c r="AF14" s="11">
        <f>15347*(1-1)</f>
        <v>0</v>
      </c>
    </row>
    <row r="15" spans="1:32" ht="12.75">
      <c r="A15" s="5" t="s">
        <v>10</v>
      </c>
      <c r="B15" s="5" t="s">
        <v>38</v>
      </c>
      <c r="C15" s="5" t="s">
        <v>22</v>
      </c>
      <c r="D15" s="9">
        <v>8</v>
      </c>
      <c r="E15" s="20">
        <v>0</v>
      </c>
      <c r="F15" s="12">
        <f t="shared" si="0"/>
        <v>0</v>
      </c>
      <c r="AE15" s="11">
        <f>28097*1</f>
        <v>28097</v>
      </c>
      <c r="AF15" s="11">
        <f>28097*(1-1)</f>
        <v>0</v>
      </c>
    </row>
    <row r="16" spans="1:32" ht="12.75">
      <c r="A16" s="5" t="s">
        <v>11</v>
      </c>
      <c r="B16" s="5" t="s">
        <v>39</v>
      </c>
      <c r="C16" s="5" t="s">
        <v>22</v>
      </c>
      <c r="D16" s="9">
        <v>2</v>
      </c>
      <c r="E16" s="20">
        <v>0</v>
      </c>
      <c r="F16" s="12">
        <f t="shared" si="0"/>
        <v>0</v>
      </c>
      <c r="AE16" s="11">
        <f>12951*1</f>
        <v>12951</v>
      </c>
      <c r="AF16" s="11">
        <f>12951*(1-1)</f>
        <v>0</v>
      </c>
    </row>
    <row r="17" spans="1:32" ht="12.75">
      <c r="A17" s="5" t="s">
        <v>12</v>
      </c>
      <c r="B17" s="5" t="s">
        <v>40</v>
      </c>
      <c r="C17" s="5" t="s">
        <v>22</v>
      </c>
      <c r="D17" s="9">
        <v>4</v>
      </c>
      <c r="E17" s="20">
        <v>0</v>
      </c>
      <c r="F17" s="12">
        <f t="shared" si="0"/>
        <v>0</v>
      </c>
      <c r="AE17" s="11">
        <f>16884*1</f>
        <v>16884</v>
      </c>
      <c r="AF17" s="11">
        <f>16884*(1-1)</f>
        <v>0</v>
      </c>
    </row>
    <row r="18" spans="1:32" ht="12.75">
      <c r="A18" s="5" t="s">
        <v>13</v>
      </c>
      <c r="B18" s="5" t="s">
        <v>41</v>
      </c>
      <c r="C18" s="5" t="s">
        <v>22</v>
      </c>
      <c r="D18" s="9">
        <v>1</v>
      </c>
      <c r="E18" s="20">
        <v>0</v>
      </c>
      <c r="F18" s="12">
        <f t="shared" si="0"/>
        <v>0</v>
      </c>
      <c r="AE18" s="11">
        <f>4478*1</f>
        <v>4478</v>
      </c>
      <c r="AF18" s="11">
        <f>4478*(1-1)</f>
        <v>0</v>
      </c>
    </row>
    <row r="19" spans="1:32" ht="12.75">
      <c r="A19" s="5" t="s">
        <v>14</v>
      </c>
      <c r="B19" s="5" t="s">
        <v>42</v>
      </c>
      <c r="C19" s="5" t="s">
        <v>22</v>
      </c>
      <c r="D19" s="9">
        <v>2</v>
      </c>
      <c r="E19" s="20">
        <v>0</v>
      </c>
      <c r="F19" s="12">
        <f t="shared" si="0"/>
        <v>0</v>
      </c>
      <c r="AE19" s="11">
        <f>9164.92*1</f>
        <v>9164.92</v>
      </c>
      <c r="AF19" s="11">
        <f>9164.92*(1-1)</f>
        <v>0</v>
      </c>
    </row>
    <row r="20" spans="1:32" ht="12.75">
      <c r="A20" s="5" t="s">
        <v>28</v>
      </c>
      <c r="B20" s="5" t="s">
        <v>43</v>
      </c>
      <c r="C20" s="5" t="s">
        <v>22</v>
      </c>
      <c r="D20" s="9">
        <v>2</v>
      </c>
      <c r="E20" s="20">
        <v>0</v>
      </c>
      <c r="F20" s="12">
        <f t="shared" si="0"/>
        <v>0</v>
      </c>
      <c r="AE20" s="11">
        <f>6370.43*1</f>
        <v>6370.43</v>
      </c>
      <c r="AF20" s="11">
        <f>6370.43*(1-1)</f>
        <v>0</v>
      </c>
    </row>
    <row r="21" spans="1:32" ht="12.75">
      <c r="A21" s="5"/>
      <c r="B21" s="5" t="s">
        <v>30</v>
      </c>
      <c r="C21" s="5"/>
      <c r="D21" s="9"/>
      <c r="E21" s="22"/>
      <c r="F21" s="12">
        <f>F20+F19+F18+F17+F16+F15+F14+F13+F12+F11+F9+F7+F6+F4+F3</f>
        <v>0</v>
      </c>
      <c r="AE21" s="11"/>
      <c r="AF21" s="11"/>
    </row>
    <row r="22" spans="1:32" ht="12.75">
      <c r="A22" s="5"/>
      <c r="B22" s="5" t="s">
        <v>32</v>
      </c>
      <c r="C22" s="5"/>
      <c r="D22" s="9"/>
      <c r="E22" s="18"/>
      <c r="F22" s="12">
        <f>0.15*F21</f>
        <v>0</v>
      </c>
      <c r="AE22" s="11"/>
      <c r="AF22" s="11"/>
    </row>
    <row r="23" spans="1:32" ht="12.75">
      <c r="A23" s="5"/>
      <c r="B23" s="5" t="s">
        <v>33</v>
      </c>
      <c r="C23" s="5"/>
      <c r="D23" s="9"/>
      <c r="E23" s="18"/>
      <c r="F23" s="19">
        <f>F22+F21</f>
        <v>0</v>
      </c>
      <c r="AE23" s="11"/>
      <c r="AF23" s="11"/>
    </row>
    <row r="24" spans="1:32" ht="12.75">
      <c r="A24" s="5"/>
      <c r="B24" s="3"/>
      <c r="C24" s="3"/>
      <c r="D24" s="7"/>
      <c r="AE24" s="10">
        <f>244.5*0</f>
        <v>0</v>
      </c>
      <c r="AF24" s="10">
        <f>244.5*(1-0)</f>
        <v>244.5</v>
      </c>
    </row>
    <row r="25" spans="1:4" ht="12.75">
      <c r="A25" s="3"/>
      <c r="D25" s="12"/>
    </row>
    <row r="27" ht="12.75">
      <c r="A27" s="13"/>
    </row>
  </sheetData>
  <sheetProtection password="CB8D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Pokorná</cp:lastModifiedBy>
  <cp:lastPrinted>2013-04-15T09:04:01Z</cp:lastPrinted>
  <dcterms:created xsi:type="dcterms:W3CDTF">2013-04-03T14:00:43Z</dcterms:created>
  <dcterms:modified xsi:type="dcterms:W3CDTF">2013-04-16T07:17:10Z</dcterms:modified>
  <cp:category/>
  <cp:version/>
  <cp:contentType/>
  <cp:contentStatus/>
</cp:coreProperties>
</file>